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robterwel/Documents/Kalavasta/NBNL/2019/"/>
    </mc:Choice>
  </mc:AlternateContent>
  <bookViews>
    <workbookView xWindow="14400" yWindow="460" windowWidth="14400" windowHeight="17460" tabRatio="500"/>
  </bookViews>
  <sheets>
    <sheet name="Overzicht" sheetId="1" r:id="rId1"/>
    <sheet name="Vraag" sheetId="2" r:id="rId2"/>
    <sheet name="Huishoudens" sheetId="3" r:id="rId3"/>
    <sheet name="Utiliteit" sheetId="4" r:id="rId4"/>
    <sheet name="Mobiliteit" sheetId="5" r:id="rId5"/>
    <sheet name="Industrie" sheetId="6" r:id="rId6"/>
    <sheet name="Landbouw" sheetId="7" r:id="rId7"/>
    <sheet name="Overig" sheetId="12" r:id="rId8"/>
    <sheet name="Aanbod" sheetId="8" r:id="rId9"/>
    <sheet name="Elektriciteit" sheetId="10" r:id="rId10"/>
    <sheet name="Warmte" sheetId="13" r:id="rId11"/>
    <sheet name="Waterstof" sheetId="14" r:id="rId12"/>
    <sheet name="Brandstoffen" sheetId="15" r:id="rId13"/>
    <sheet name="Balans" sheetId="11" r:id="rId14"/>
    <sheet name="Flexibility" sheetId="18" r:id="rId15"/>
    <sheet name="Import" sheetId="19" r:id="rId16"/>
    <sheet name="Prijzen" sheetId="9" r:id="rId17"/>
    <sheet name="Energiedragers" sheetId="16" r:id="rId18"/>
    <sheet name="Investeringen" sheetId="17" r:id="rId19"/>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7" i="3" l="1"/>
  <c r="D18" i="3"/>
  <c r="D19" i="3"/>
  <c r="D20" i="3"/>
  <c r="D16" i="3"/>
  <c r="E14" i="3"/>
  <c r="D10" i="3"/>
  <c r="D11" i="3"/>
  <c r="D12" i="3"/>
  <c r="D13" i="3"/>
  <c r="D9" i="3"/>
  <c r="D23" i="3"/>
  <c r="H32" i="13"/>
  <c r="D32" i="13"/>
  <c r="G32" i="13"/>
  <c r="G31" i="13"/>
  <c r="D66" i="6"/>
  <c r="G18" i="10"/>
  <c r="G24" i="18"/>
  <c r="G23" i="18"/>
  <c r="G21" i="18"/>
  <c r="G27" i="18"/>
  <c r="G15" i="18"/>
  <c r="D114" i="6"/>
  <c r="D100" i="6"/>
  <c r="D86" i="6"/>
  <c r="D82" i="6"/>
  <c r="D50" i="6"/>
  <c r="D37" i="6"/>
  <c r="D31" i="6"/>
  <c r="D23" i="6"/>
  <c r="D10" i="6"/>
  <c r="D55" i="5"/>
  <c r="D51" i="5"/>
  <c r="D10" i="16"/>
  <c r="D9" i="16"/>
  <c r="D39" i="15"/>
  <c r="G16" i="10"/>
  <c r="G11" i="10"/>
  <c r="G51" i="10"/>
  <c r="D18" i="15"/>
  <c r="D8" i="15"/>
  <c r="D11" i="15"/>
  <c r="G33" i="10"/>
  <c r="G34" i="10"/>
  <c r="G35" i="10"/>
</calcChain>
</file>

<file path=xl/sharedStrings.xml><?xml version="1.0" encoding="utf-8"?>
<sst xmlns="http://schemas.openxmlformats.org/spreadsheetml/2006/main" count="1388" uniqueCount="542">
  <si>
    <t>Huishoudens</t>
  </si>
  <si>
    <t>Slide</t>
  </si>
  <si>
    <t>Prosperity</t>
  </si>
  <si>
    <t>Hot water</t>
  </si>
  <si>
    <t>Electric appliances</t>
  </si>
  <si>
    <t>Lighting</t>
  </si>
  <si>
    <t>Cooking</t>
  </si>
  <si>
    <t>Heating demand</t>
  </si>
  <si>
    <t>Cooling demand</t>
  </si>
  <si>
    <t>Slider</t>
  </si>
  <si>
    <t>%/y</t>
  </si>
  <si>
    <t>Waarde</t>
  </si>
  <si>
    <t>Eenheid</t>
  </si>
  <si>
    <t>Bron</t>
  </si>
  <si>
    <t>Population</t>
  </si>
  <si>
    <t>M</t>
  </si>
  <si>
    <t>Climate</t>
  </si>
  <si>
    <t>Outdoor temperature</t>
  </si>
  <si>
    <t>degrees Celsius above average</t>
  </si>
  <si>
    <t>Waarde 2015</t>
  </si>
  <si>
    <t>Space heating</t>
  </si>
  <si>
    <t>per person</t>
  </si>
  <si>
    <t>per residence</t>
  </si>
  <si>
    <t>District heating</t>
  </si>
  <si>
    <t>Heat pump (air)</t>
  </si>
  <si>
    <t>Heat pump (ground)</t>
  </si>
  <si>
    <t>Hybrid heat pump</t>
  </si>
  <si>
    <t>Wood pellet stove</t>
  </si>
  <si>
    <t>Electric heater</t>
  </si>
  <si>
    <t>Gas-fired heater</t>
  </si>
  <si>
    <t>Oil-fired heater</t>
  </si>
  <si>
    <t>Coal-fired heater</t>
  </si>
  <si>
    <t>Electric boiler</t>
  </si>
  <si>
    <t>%</t>
  </si>
  <si>
    <t>Gas CHP</t>
  </si>
  <si>
    <t>Biomass CHP</t>
  </si>
  <si>
    <t>Biogas CHP</t>
  </si>
  <si>
    <t>Geothermal</t>
  </si>
  <si>
    <t>Collective heat pump</t>
  </si>
  <si>
    <t>Gas-fired burner</t>
  </si>
  <si>
    <t>H2-fired burner</t>
  </si>
  <si>
    <t>Solar panels</t>
  </si>
  <si>
    <t>PV panels</t>
  </si>
  <si>
    <t>solar thermal collectors</t>
  </si>
  <si>
    <t>% of potential</t>
  </si>
  <si>
    <t>Cooling</t>
  </si>
  <si>
    <t>Airconditioning</t>
  </si>
  <si>
    <t>Gas</t>
  </si>
  <si>
    <t>Electric</t>
  </si>
  <si>
    <t>Halogen</t>
  </si>
  <si>
    <t>Induction</t>
  </si>
  <si>
    <t>Biomass</t>
  </si>
  <si>
    <t>Appliances</t>
  </si>
  <si>
    <t>Dish washer</t>
  </si>
  <si>
    <t>Fridge/Freezer</t>
  </si>
  <si>
    <t>Washing machine</t>
  </si>
  <si>
    <t>Dryer</t>
  </si>
  <si>
    <t>Television</t>
  </si>
  <si>
    <t>Vacuum cleaner</t>
  </si>
  <si>
    <t>appliances without label</t>
  </si>
  <si>
    <t>Computer / media</t>
  </si>
  <si>
    <t>other</t>
  </si>
  <si>
    <t>Incandescent</t>
  </si>
  <si>
    <t>Low-energy light bulb</t>
  </si>
  <si>
    <t>LED</t>
  </si>
  <si>
    <t>Behavior</t>
  </si>
  <si>
    <t>Turn off appliances</t>
  </si>
  <si>
    <t>Turn off the light</t>
  </si>
  <si>
    <t>Turn down heating</t>
  </si>
  <si>
    <t>Low-temperature washing</t>
  </si>
  <si>
    <t>Utiliteit</t>
  </si>
  <si>
    <t>Demand growth</t>
  </si>
  <si>
    <t>Number of buildings</t>
  </si>
  <si>
    <t>Electricity per building</t>
  </si>
  <si>
    <t>Heat per building</t>
  </si>
  <si>
    <t>Cooling per building</t>
  </si>
  <si>
    <t>Insulation</t>
  </si>
  <si>
    <t>Heat pump with TS</t>
  </si>
  <si>
    <t>Solar thermal panels</t>
  </si>
  <si>
    <t>Biomass-fired heater</t>
  </si>
  <si>
    <t>Gas-fired heat pump</t>
  </si>
  <si>
    <t>Appliances efficiency</t>
  </si>
  <si>
    <t>High-performance fluorescent tube</t>
  </si>
  <si>
    <t>Fluorescent tube</t>
  </si>
  <si>
    <t>LED-tube</t>
  </si>
  <si>
    <t>Intelligent control</t>
  </si>
  <si>
    <t>Motion detection</t>
  </si>
  <si>
    <t>Daylight-dependent control</t>
  </si>
  <si>
    <t>solar panels</t>
  </si>
  <si>
    <t>Mobiliteit</t>
  </si>
  <si>
    <t>Efficiency improvement</t>
  </si>
  <si>
    <t>Electric vehicles</t>
  </si>
  <si>
    <t>Hydrogen vehicles</t>
  </si>
  <si>
    <t>Combustion engine vehicles</t>
  </si>
  <si>
    <t>Trains</t>
  </si>
  <si>
    <t>Ships</t>
  </si>
  <si>
    <t>Airplanes</t>
  </si>
  <si>
    <t>Passenger transport</t>
  </si>
  <si>
    <t>Applications</t>
  </si>
  <si>
    <t>Cars</t>
  </si>
  <si>
    <t>Trams/metros</t>
  </si>
  <si>
    <t>Busses</t>
  </si>
  <si>
    <t>Motorcycles</t>
  </si>
  <si>
    <t>Bicycles</t>
  </si>
  <si>
    <t>Domestic planes</t>
  </si>
  <si>
    <t>Car technology</t>
  </si>
  <si>
    <t>Hydrogen</t>
  </si>
  <si>
    <t>Diesel</t>
  </si>
  <si>
    <t>Gasoline</t>
  </si>
  <si>
    <t>LPG</t>
  </si>
  <si>
    <t>Compressed gas</t>
  </si>
  <si>
    <t>Train technology</t>
  </si>
  <si>
    <t>Coal</t>
  </si>
  <si>
    <t>Tram/metro technology</t>
  </si>
  <si>
    <t>Only electric</t>
  </si>
  <si>
    <t>Bus technology</t>
  </si>
  <si>
    <t>LNG</t>
  </si>
  <si>
    <t>Motorcycle</t>
  </si>
  <si>
    <t>Bicycle technology</t>
  </si>
  <si>
    <t>Bike</t>
  </si>
  <si>
    <t>E-bike</t>
  </si>
  <si>
    <t>Domestic aviation technology</t>
  </si>
  <si>
    <t>Kerosene</t>
  </si>
  <si>
    <t>Bio-ethanol</t>
  </si>
  <si>
    <t>Freight</t>
  </si>
  <si>
    <t>Trucks</t>
  </si>
  <si>
    <t>Domestic navigation</t>
  </si>
  <si>
    <t>Truck technology</t>
  </si>
  <si>
    <t>Domestic navigation technology</t>
  </si>
  <si>
    <t>Diesel / dual fuel</t>
  </si>
  <si>
    <t>International</t>
  </si>
  <si>
    <t>NOT INCLUDED</t>
  </si>
  <si>
    <t>Carbon capture and storage</t>
  </si>
  <si>
    <t>% of direct emissions captured and stored</t>
  </si>
  <si>
    <t>Steel</t>
  </si>
  <si>
    <t>Production technology</t>
  </si>
  <si>
    <t>Blast furnace</t>
  </si>
  <si>
    <t>Blast furnace BAT</t>
  </si>
  <si>
    <t>Cyclone furnace</t>
  </si>
  <si>
    <t>Electric furnace (recycling)</t>
  </si>
  <si>
    <t>Bio feedstock</t>
  </si>
  <si>
    <t>Biomass in cyclone furnace</t>
  </si>
  <si>
    <t>Aluminium</t>
  </si>
  <si>
    <t>Electrolysis</t>
  </si>
  <si>
    <t>Electrolysis BAT</t>
  </si>
  <si>
    <t>Carbothermal reduction</t>
  </si>
  <si>
    <t>Smelt oven (recycling)</t>
  </si>
  <si>
    <t>Other metals</t>
  </si>
  <si>
    <t>Electricity</t>
  </si>
  <si>
    <t>Heat</t>
  </si>
  <si>
    <t>efficiency improvement</t>
  </si>
  <si>
    <t>Refineries</t>
  </si>
  <si>
    <t>Size</t>
  </si>
  <si>
    <t>heat production</t>
  </si>
  <si>
    <t>H2-fired heater</t>
  </si>
  <si>
    <t>Fertilizers</t>
  </si>
  <si>
    <t>hydrogen production</t>
  </si>
  <si>
    <t>Local steam methane reforming</t>
  </si>
  <si>
    <t>Central H2 network</t>
  </si>
  <si>
    <t>Chemicals</t>
  </si>
  <si>
    <t>Mechanical vapour recompression</t>
  </si>
  <si>
    <t>Heat pump</t>
  </si>
  <si>
    <t>Central ICT</t>
  </si>
  <si>
    <t>Food</t>
  </si>
  <si>
    <t>Paper</t>
  </si>
  <si>
    <t>Other</t>
  </si>
  <si>
    <t>Oil</t>
  </si>
  <si>
    <t>Energy carriers</t>
  </si>
  <si>
    <t>Gas turbine CHP</t>
  </si>
  <si>
    <t>Gas motor CHP</t>
  </si>
  <si>
    <t>Coal CHP</t>
  </si>
  <si>
    <t>#</t>
  </si>
  <si>
    <t>Industrie</t>
  </si>
  <si>
    <t>H2fired heater</t>
  </si>
  <si>
    <t>Landbouw</t>
  </si>
  <si>
    <t>Vertaling # in MW</t>
  </si>
  <si>
    <t>Overig</t>
  </si>
  <si>
    <t>Energy demand other users</t>
  </si>
  <si>
    <t>Non-energetic</t>
  </si>
  <si>
    <t>Elektriciteit</t>
  </si>
  <si>
    <t>Coal plants</t>
  </si>
  <si>
    <t>Pulverized coal</t>
  </si>
  <si>
    <t>Pulverizd coal with co-firing</t>
  </si>
  <si>
    <t>Coal IGCC</t>
  </si>
  <si>
    <t>Coal IGCC CCS</t>
  </si>
  <si>
    <t>Coal conventional</t>
  </si>
  <si>
    <t>Coal plant for district heat (CHP)</t>
  </si>
  <si>
    <t>Co-firing coal plant for district heat (CHP)</t>
  </si>
  <si>
    <t>Gas plants</t>
  </si>
  <si>
    <t>Gas CCGT</t>
  </si>
  <si>
    <t>Gas CCGT CCS</t>
  </si>
  <si>
    <t>Gas turbine</t>
  </si>
  <si>
    <t>Gas conventional</t>
  </si>
  <si>
    <t>Gas combustion engine</t>
  </si>
  <si>
    <t>Gas plant for district heat (CHP)</t>
  </si>
  <si>
    <t>Oil plants</t>
  </si>
  <si>
    <t>Oil-fired</t>
  </si>
  <si>
    <t>Diesel generator</t>
  </si>
  <si>
    <t>Nuclear</t>
  </si>
  <si>
    <t>Nuclear conventional</t>
  </si>
  <si>
    <t>Nuclear 3rd gen</t>
  </si>
  <si>
    <t xml:space="preserve">Renewable </t>
  </si>
  <si>
    <t>Wind turbines</t>
  </si>
  <si>
    <t>Onshore inland</t>
  </si>
  <si>
    <t>Onshore coast</t>
  </si>
  <si>
    <t>Offshore</t>
  </si>
  <si>
    <t>Full load hours</t>
  </si>
  <si>
    <t>Hydro electric</t>
  </si>
  <si>
    <t>River</t>
  </si>
  <si>
    <t>Geothermal electric</t>
  </si>
  <si>
    <t>Hydrogen plants</t>
  </si>
  <si>
    <t>Solar power</t>
  </si>
  <si>
    <t>Solar PV plants</t>
  </si>
  <si>
    <t>full load hours</t>
  </si>
  <si>
    <t>Solar PV panels</t>
  </si>
  <si>
    <t>Waste power</t>
  </si>
  <si>
    <t>Waste incinerator</t>
  </si>
  <si>
    <t>Waste CHP</t>
  </si>
  <si>
    <t>Central coal-fired heater</t>
  </si>
  <si>
    <t>Central gas-fired heater</t>
  </si>
  <si>
    <t>Central oil-fired heater</t>
  </si>
  <si>
    <t>Central geothermal heater</t>
  </si>
  <si>
    <t>Central waste-fired heater</t>
  </si>
  <si>
    <t>Central biomass-fired heater</t>
  </si>
  <si>
    <t>Waterstof</t>
  </si>
  <si>
    <t>Hydrogen production</t>
  </si>
  <si>
    <t>Offshore wind turbine for H2</t>
  </si>
  <si>
    <t>Solar PV plant for H2</t>
  </si>
  <si>
    <t>Steam methane reforming</t>
  </si>
  <si>
    <t>Steam methane reforming + CCS</t>
  </si>
  <si>
    <t>Biomass gasification</t>
  </si>
  <si>
    <t>H2 import</t>
  </si>
  <si>
    <t>MW</t>
  </si>
  <si>
    <t>Hydrogen transport</t>
  </si>
  <si>
    <t>H2 pipelines</t>
  </si>
  <si>
    <t>Compressed H2 in trucks</t>
  </si>
  <si>
    <t>CO2 emissions of imported hydrogen</t>
  </si>
  <si>
    <t>Present import</t>
  </si>
  <si>
    <t>Future import</t>
  </si>
  <si>
    <t>kg/MWh</t>
  </si>
  <si>
    <t>Road transport</t>
  </si>
  <si>
    <t>composition diesel</t>
  </si>
  <si>
    <t>composition gasoline</t>
  </si>
  <si>
    <t>composition LNG</t>
  </si>
  <si>
    <t>Bio LNG</t>
  </si>
  <si>
    <t>Biodiesel</t>
  </si>
  <si>
    <t>Rail transport</t>
  </si>
  <si>
    <t>fuel mix diesel/dual fuel ships</t>
  </si>
  <si>
    <t>fuel mix LNG ships</t>
  </si>
  <si>
    <t>Heavy fuel oil</t>
  </si>
  <si>
    <t>International aviation</t>
  </si>
  <si>
    <t>Bio-kerosene</t>
  </si>
  <si>
    <t>Gas from gas network</t>
  </si>
  <si>
    <t>natural gas</t>
  </si>
  <si>
    <t>green gas</t>
  </si>
  <si>
    <t>regasified LNG</t>
  </si>
  <si>
    <t>Green gas</t>
  </si>
  <si>
    <t>Regasified bio LNG</t>
  </si>
  <si>
    <t>composition natural gas in gas network</t>
  </si>
  <si>
    <t>composition greengas in gas network</t>
  </si>
  <si>
    <t>Fuel for coal plants</t>
  </si>
  <si>
    <t>Biocoal</t>
  </si>
  <si>
    <t>Fuel for gas-fired CHP's</t>
  </si>
  <si>
    <t>gas from gas network</t>
  </si>
  <si>
    <t>Bio-oil</t>
  </si>
  <si>
    <t>Combustion fuel</t>
  </si>
  <si>
    <t>Brandstof prijzen</t>
  </si>
  <si>
    <t>Natural gas</t>
  </si>
  <si>
    <t>Nuclear fuel</t>
  </si>
  <si>
    <t>Uranium</t>
  </si>
  <si>
    <t>€/kg</t>
  </si>
  <si>
    <t>€/MWh</t>
  </si>
  <si>
    <t>$/bbl</t>
  </si>
  <si>
    <t>$/t</t>
  </si>
  <si>
    <t>€/t</t>
  </si>
  <si>
    <t>Costs of imported electricity</t>
  </si>
  <si>
    <t>Fuel prices</t>
  </si>
  <si>
    <t>Imported electricity</t>
  </si>
  <si>
    <t>Hydrogen (import)</t>
  </si>
  <si>
    <t>Hydrogen import</t>
  </si>
  <si>
    <t>Hydrogen storage</t>
  </si>
  <si>
    <t>Hydrogen storage costs</t>
  </si>
  <si>
    <t>Total costs H2 pipelines</t>
  </si>
  <si>
    <t>Total costs H2 compressed trucks</t>
  </si>
  <si>
    <t>Investeringen</t>
  </si>
  <si>
    <t>Combustion plants</t>
  </si>
  <si>
    <t>Investment</t>
  </si>
  <si>
    <t>Gas and hydrogen plants</t>
  </si>
  <si>
    <t>Oil plant</t>
  </si>
  <si>
    <t>Coal plant</t>
  </si>
  <si>
    <t>Biomass plant</t>
  </si>
  <si>
    <t>Operations and maintenance</t>
  </si>
  <si>
    <t>Nuclear plants</t>
  </si>
  <si>
    <t>Nuclear plant</t>
  </si>
  <si>
    <t>Onshore</t>
  </si>
  <si>
    <t>Flexibility</t>
  </si>
  <si>
    <t>Investment costs storage electricity</t>
  </si>
  <si>
    <t>Household batteries</t>
  </si>
  <si>
    <t>Investment costs conversion electricity</t>
  </si>
  <si>
    <t>Power-to-heat electric boilers</t>
  </si>
  <si>
    <t>Power-to-gas</t>
  </si>
  <si>
    <t>Geothermal electricity</t>
  </si>
  <si>
    <t>Infrastructure</t>
  </si>
  <si>
    <t>Electricity infrastructure costs</t>
  </si>
  <si>
    <t>Costs new low voltage net</t>
  </si>
  <si>
    <t>Costs new lv-mv transformator</t>
  </si>
  <si>
    <t>Costs new medium voltage net</t>
  </si>
  <si>
    <t>Costs new mv-hv transformator</t>
  </si>
  <si>
    <t>Costs new high voltage net</t>
  </si>
  <si>
    <t>Costs new interconnector net</t>
  </si>
  <si>
    <t>Costs new offshore net</t>
  </si>
  <si>
    <t>€/kW</t>
  </si>
  <si>
    <t>CO2 emissions</t>
  </si>
  <si>
    <t>Prices</t>
  </si>
  <si>
    <t>CO2 price</t>
  </si>
  <si>
    <t>Free allocation</t>
  </si>
  <si>
    <t>CCS in industry</t>
  </si>
  <si>
    <t>CCS cost</t>
  </si>
  <si>
    <t>CCS in energy sector</t>
  </si>
  <si>
    <t>CCS Investment</t>
  </si>
  <si>
    <t>CCS Operational &amp; Maintenance</t>
  </si>
  <si>
    <t>Heating technologies</t>
  </si>
  <si>
    <t>Electric heat pumps</t>
  </si>
  <si>
    <t>Gas-fired heat pumps</t>
  </si>
  <si>
    <t>Space heater buffers</t>
  </si>
  <si>
    <t>Water heater buffers</t>
  </si>
  <si>
    <t>Buffers for heat storage</t>
  </si>
  <si>
    <t>€/kWh</t>
  </si>
  <si>
    <t>Storage</t>
  </si>
  <si>
    <t>Storage in household batteries</t>
  </si>
  <si>
    <t>Batteries in households</t>
  </si>
  <si>
    <t>Storage in electric vehicles</t>
  </si>
  <si>
    <t>Availability</t>
  </si>
  <si>
    <t>Conversion</t>
  </si>
  <si>
    <t>Conversion to hydrogen</t>
  </si>
  <si>
    <t>Power-to-hydrogen</t>
  </si>
  <si>
    <t>Conversion to heat for households</t>
  </si>
  <si>
    <t>Power-to-heat electric boiler</t>
  </si>
  <si>
    <t>Conversion to heat for industry</t>
  </si>
  <si>
    <t>Power-to-heat for chemical</t>
  </si>
  <si>
    <t>Power-to-heat for refineries</t>
  </si>
  <si>
    <t>Power-to-heat for food</t>
  </si>
  <si>
    <t>Power-to-heat for paper</t>
  </si>
  <si>
    <t>Conversion to kerosene for aviation</t>
  </si>
  <si>
    <t>Power-to-kerosene</t>
  </si>
  <si>
    <t>carbon capturing technologies</t>
  </si>
  <si>
    <t>Point source CO</t>
  </si>
  <si>
    <t>Point source CO2</t>
  </si>
  <si>
    <t>Direct Air Capture (DAC)</t>
  </si>
  <si>
    <t>CO2 reduction allocation</t>
  </si>
  <si>
    <t>Industry</t>
  </si>
  <si>
    <t>international transport</t>
  </si>
  <si>
    <t>Demand response - Electric vehicles</t>
  </si>
  <si>
    <t xml:space="preserve">Demand response </t>
  </si>
  <si>
    <t>Charging strategy for electric vehicles</t>
  </si>
  <si>
    <t>Charging at home</t>
  </si>
  <si>
    <t>Charging everywhere</t>
  </si>
  <si>
    <t>Fast charging</t>
  </si>
  <si>
    <t>Demand response - heatpumps</t>
  </si>
  <si>
    <t>Buffer size for households space heating</t>
  </si>
  <si>
    <t>Buffer size for households hot water</t>
  </si>
  <si>
    <t>Threshold COP for hybrid heat pumps</t>
  </si>
  <si>
    <t>kWh</t>
  </si>
  <si>
    <t>Import</t>
  </si>
  <si>
    <t>Interconnector capacity</t>
  </si>
  <si>
    <t>Availability for import</t>
  </si>
  <si>
    <t>Availability for export</t>
  </si>
  <si>
    <t>CO2 emissions of imported electricity</t>
  </si>
  <si>
    <t>g/kWh</t>
  </si>
  <si>
    <t>NEV 2017</t>
  </si>
  <si>
    <t>Verhoging capaciteit om productie te matchen met NEV 2017</t>
  </si>
  <si>
    <t>Aanname: geen verandering</t>
  </si>
  <si>
    <t>Freight transport</t>
  </si>
  <si>
    <t>NVT</t>
  </si>
  <si>
    <t>Sluiting 3 eenheden Eemscentrale (350 MW elk) en sluiting 1 eenheid Maxima centrale (440 MW), p120 NEV 2017</t>
  </si>
  <si>
    <t>NEV 2017, p46</t>
  </si>
  <si>
    <t>NEV 2017, p50</t>
  </si>
  <si>
    <t>Verder is het aardgasverbruik van de chemische industrie door het CBS gecorrigeerd (CBS (18/12): aardgasverbruik chemische industrie gecorrigeerd) en met 22 PJ (wat overeenkomt met 1.3 Mton CO2 uitstoot) verhoogd voor de jaren 2012 tot nu.</t>
  </si>
  <si>
    <t>Daarom vergroten wij de overige chemie zodanig, dat deze 1.3 Mton extra CO2 uitstoot, om deze administratieve correctie mee te nemen</t>
  </si>
  <si>
    <t>NEV 2017, p47</t>
  </si>
  <si>
    <t>PJ gebruik biogas in landbouw, productie is 7 PJ in 2020 volgens NEV 2017, aanname dat alles in biogas WKKs gaat</t>
  </si>
  <si>
    <t>Aanname en correctie elektriciteitverbruik totaal</t>
  </si>
  <si>
    <t>"="</t>
  </si>
  <si>
    <t>Is niet veranderd</t>
  </si>
  <si>
    <t>Brandstoffen</t>
  </si>
  <si>
    <t>Zie volgende tabs voor de vraagsectoren ---&gt;</t>
  </si>
  <si>
    <t>Zie volgende tabs voor de aanbodsectoren ---&gt;</t>
  </si>
  <si>
    <t>Zie volgende tabs voor de balans ---&gt;</t>
  </si>
  <si>
    <t>Zie volgende tabs voor de gehanteerde prijzen ---&gt;</t>
  </si>
  <si>
    <t>Overzicht</t>
  </si>
  <si>
    <t>Er is daarnaast ook een rapport beschikbaar dat op een meer verhalende wijze beschrijft hoe dit scenario tot stand gekomen is. Dit bestand toont enkel de achterliggende getallen en bronnen</t>
  </si>
  <si>
    <t>Vraag</t>
  </si>
  <si>
    <t>Na deze sheet volgen de diverse vraagsectoren in het ETM</t>
  </si>
  <si>
    <t>Aanbod</t>
  </si>
  <si>
    <t>Balans</t>
  </si>
  <si>
    <t>Prijzen</t>
  </si>
  <si>
    <t xml:space="preserve">Dit bestand volgt de indeling van het ETM en toont voor elke 'schuifje' of slider de waarde die gebruikt is en waar deze vandaan komt.  Ook wordt aangegeven wat de waarde voor het beginjaar 2015 was. </t>
  </si>
  <si>
    <t>Na deze sheet volgen de diverse aanbodsectoren in het ETM</t>
  </si>
  <si>
    <t>Na deze sheet volgen de diverse prijsinstellingen in het ETM. Hier zijn enkel de prijzen van de energiedragers ingepast; niet de investeringskosten en onderhoudskosten van de diverse technologieën</t>
  </si>
  <si>
    <t>Wanneer de waarde van een slider niet aangepast is t.o.v. de beginsituatie van 2015, staat er onder de waarde "NVT". Anders gezegd:</t>
  </si>
  <si>
    <t>Niets veranderd</t>
  </si>
  <si>
    <t>Emissies van geïmporteerde elektriciteit zijn geen onderdeel van nationale scope</t>
  </si>
  <si>
    <t xml:space="preserve">Dit scenario is beschikbaar via </t>
  </si>
  <si>
    <t>De indeling is als volgt:</t>
  </si>
  <si>
    <t>Deze Excelfile biedt een overzicht van de instellingen van het 2030 Klimaat- en Energieakkoord (KEA) scenario dat Kalavasta met het Energietransitiemodel (ETM) voor de netbeheerders gemaakt heeft.</t>
  </si>
  <si>
    <t>NEV 2017, tabel 1</t>
  </si>
  <si>
    <t>1 MTON BESPARING NODIG IN BESTAANDE UTILITEITSBOUW (P22)</t>
  </si>
  <si>
    <t>70 PJ groengas in 2030 (p42 KEA)</t>
  </si>
  <si>
    <t>Plus 12.4%</t>
  </si>
  <si>
    <t>Plus 6.5%</t>
  </si>
  <si>
    <t>Plus 4.3%</t>
  </si>
  <si>
    <t>Plus 4.5%</t>
  </si>
  <si>
    <t>CHECK; PBL/NEV  WAARDES</t>
  </si>
  <si>
    <t>49 TWh productie op jaarbasis</t>
  </si>
  <si>
    <t>standard</t>
  </si>
  <si>
    <t>6 GW was oorspronkelijk doel voor 2020. Geeft 70 PJ productie op jaarbasis, resteert 56.1 PJ voor zon om samen 35 TWh te geven</t>
  </si>
  <si>
    <t>867 is het minimum in het ETM; NEV 2017 gaat uit van 854, maar productie wordt gematcht</t>
  </si>
  <si>
    <t>Alle kolencentrales dicht voor 2030 per regeerakkoord</t>
  </si>
  <si>
    <t>56.1 PJ productie via grootschalig zon (om samen met 70 PJ WOL 35 TWh te geven); daarnaast 7 TWh kleinschalig</t>
  </si>
  <si>
    <t xml:space="preserve">Genereert 17.5 PJ zonnestroom, van de 7 TWh of 25.2 PJ in totaal (p150). Aandeel HH is aanname </t>
  </si>
  <si>
    <t>Produceert 7.7 PJ zonnestroom op jaarbasis, van de 25.2 PJ totaal (P150). Aandeel utiliteit is schatting</t>
  </si>
  <si>
    <t>Alle bussen zero emissie (p56)</t>
  </si>
  <si>
    <t>Aanname 90% elektrisch</t>
  </si>
  <si>
    <t>Aanname 10% waterstof</t>
  </si>
  <si>
    <t>Zie tekst</t>
  </si>
  <si>
    <t>Tussen 33 PJ (NEV) en 60.4(KEA max) PJ biobrandstoffen; hier ondergrens, verdeeld over biodiesel en bio-ethanol</t>
  </si>
  <si>
    <t>De extra biobrandstoffen zijn enkel voor wegverkeer</t>
  </si>
  <si>
    <t>aanname: geen verandering</t>
  </si>
  <si>
    <t>Geen kolencentrales meer</t>
  </si>
  <si>
    <t>Emissies geen onderdeel van nationale scope</t>
  </si>
  <si>
    <t>aanname</t>
  </si>
  <si>
    <t>EU doel per 2027</t>
  </si>
  <si>
    <t>NEV 2017, tabel 3</t>
  </si>
  <si>
    <t>Op basis van 2M EV personenauto's in 2030 op een totaal van 8.4M</t>
  </si>
  <si>
    <t>Aanname personenkms ongeveer gelijk; zie toelichting in tekst</t>
  </si>
  <si>
    <t>Verschuiving 6 miljard zakelijke autokms naar ovkms</t>
  </si>
  <si>
    <t>Aanname dat aandeel elektrische scooters en motoren even hoog is als aandeel elektrische auto's</t>
  </si>
  <si>
    <t>Aanname dat aantal e-bikes toeneemt tot 10% van totaal</t>
  </si>
  <si>
    <t>Algemeen: NEV 2017 rapporteert een efficiency verbetering van 0.8% per jaar voor de industrie voor 2015-2030</t>
  </si>
  <si>
    <t>Tevens een productiegroei van 0.7%/jaar (P103)</t>
  </si>
  <si>
    <t>Recycle ongeveer 1 Mt CO2-eq  (leidt tot lagere reductie)</t>
  </si>
  <si>
    <t>Aanname: 50%/50% verderling, waarbij luchtvaart hier buiten scope is</t>
  </si>
  <si>
    <t>Aanname</t>
  </si>
  <si>
    <t>Aanname dat begonnen wordt met afvang uit de lucht</t>
  </si>
  <si>
    <t>Tata Steel heeft CO in restgas reeds vergeven</t>
  </si>
  <si>
    <t>0.1 Mton reductie door elektrificatie</t>
  </si>
  <si>
    <t>0.4 Mton reductie door elektrificatie</t>
  </si>
  <si>
    <t>1.3 Mton reductie door elektrificatie met warmtepompen en stoomrecompressie</t>
  </si>
  <si>
    <t>ook elektrische boilers maar flex</t>
  </si>
  <si>
    <t>7 Mton reductie (p103)</t>
  </si>
  <si>
    <t>Nu 3 GW (doel is 3-4 GW, p165), maar weinig H2 productie</t>
  </si>
  <si>
    <t>Additioneel (boven op basis elektriciteitplannen): 1 GW dedicated wind voor 1 GW elektrolyser</t>
  </si>
  <si>
    <t>Gelijk aan reguliere windmolen</t>
  </si>
  <si>
    <t>Tevens een deel flexibele inzet e-boilers in voedsel</t>
  </si>
  <si>
    <t>Tevens een deel flexibele inzet e-boilers in papier</t>
  </si>
  <si>
    <t>Aanname dat een deel van de nieuwbouw (25%) opgeleverd wordt met P2H boilers</t>
  </si>
  <si>
    <t>Aanname dat een deel van het potentieel (15 PJ van 93 PJ), p108 voor P2H in chemische industrie plaatsvindt</t>
  </si>
  <si>
    <t>Historische toename volgens data laatste 6 jaar van CBS</t>
  </si>
  <si>
    <t>Efficiency verbetering in utiliteit volgens NEV 2017</t>
  </si>
  <si>
    <t>Aanname (invulling reductie CO2 intensiteit warmtenet)</t>
  </si>
  <si>
    <t>0.8 Mton besparing, forse isolatie door normen</t>
  </si>
  <si>
    <t>Aanname dat deel van toename in biomassa ketels in utiliteit plaatsvindt (NEV)</t>
  </si>
  <si>
    <t>Toename geothermie</t>
  </si>
  <si>
    <t>Toename warmtepompen</t>
  </si>
  <si>
    <t>afname gas wkks (p140)</t>
  </si>
  <si>
    <t>Nodig voor regelbare capaciteit en beperking LOLE uren &lt;4u/j</t>
  </si>
  <si>
    <t>Transport</t>
  </si>
  <si>
    <t>Extra investment electric car</t>
  </si>
  <si>
    <t>€</t>
  </si>
  <si>
    <t>P42: warmtenetten geven CO2 reductie van 70% tov cv ketel. Dit gebeurt bij ongeveer de volgende verdeling (invulling is aanname, maar gebaseerd op genoemde technologieën)</t>
  </si>
  <si>
    <t>1.5M huizen gaan van gas af (maar behouden voorlopig gasaansluiting) en 0.8M huizen worden zonder gasaansluiting opgeleverd</t>
  </si>
  <si>
    <t xml:space="preserve">2.4 PJ zonnewarmte opgewekt, NEV </t>
  </si>
  <si>
    <t>Dat betekent dat het percentage huizen dat elektrisch koopt met tussen een extra 10% tot 30% van de kookbehoefte voorziet ten koste van gas. Aanname 15% extra., waarvan 10% inductie en 5% halogen</t>
  </si>
  <si>
    <t>Aanname: apparaten met label 20% efficienter (1.2%/j), apparaten zonder de helft</t>
  </si>
  <si>
    <t>Aanname: bestaand ongeëlektrificeerd spoor wordt niet geëlektrificeerd</t>
  </si>
  <si>
    <t xml:space="preserve">Dit gebeurt bij een extra 'vergroting' van </t>
  </si>
  <si>
    <t>Aanname dat deel van toename in biomassa in overige industrie plaatsvindt (NEV)</t>
  </si>
  <si>
    <t>Aanname dat deel van toename in biomassa ketels in papierindustrie plaatsvindt (NEV)</t>
  </si>
  <si>
    <t>Aanname dat deel van toename in biomassa ketels in voedselindustrie plaatsvindt (NEV)</t>
  </si>
  <si>
    <t>Wood chip CHP</t>
  </si>
  <si>
    <t>Ondergrens is 12% bijmenging, bovengrens 21.8%</t>
  </si>
  <si>
    <t>Tussen 33 PJ (NEV) en 60.4(KEA max) PJ biobrandstoffen; hier ondergrens, verdeeld over biodiesel, bio-ethanol en bio LNG</t>
  </si>
  <si>
    <t xml:space="preserve">Na deze sheet volgen de instellingen omtrent energie balans in het ETM. </t>
  </si>
  <si>
    <t>Zie berekening in tekst. In het kort: 1.5M verduurzaming bestaande bouw waarvan 50% WN, 25% WP (L/W), 25% HWP. Verder 0.8M van 1.0M nieuwbouw aardgasvrij waarvan 35% WN en 65% WP (waarbinnen 70% G/W en 30% L/W). Op totaal van 8.4M woningen geeft volgende getallen</t>
  </si>
  <si>
    <t>Op basis van 0.3M FCEV personenauto's in 2030 op een totaal van 8.4M</t>
  </si>
  <si>
    <t>Op basis van PBL modellering voor 2030</t>
  </si>
  <si>
    <t>Negatieve besparing vannetto  0.8%/j, NEV 2017</t>
  </si>
  <si>
    <t>Waarde 2030</t>
  </si>
  <si>
    <t xml:space="preserve"> </t>
  </si>
  <si>
    <t>3.0</t>
  </si>
  <si>
    <t>Population &amp; housing stock</t>
  </si>
  <si>
    <t>number of residences</t>
  </si>
  <si>
    <t>Apartment</t>
  </si>
  <si>
    <t>Corner house</t>
  </si>
  <si>
    <t>Detached house</t>
  </si>
  <si>
    <t>Semi-detached house</t>
  </si>
  <si>
    <t>Terraced house</t>
  </si>
  <si>
    <t>(total)</t>
  </si>
  <si>
    <t>reductie tov energielabel G</t>
  </si>
  <si>
    <t>Space heating &amp; hot water</t>
  </si>
  <si>
    <t>Condensining combi boiler</t>
  </si>
  <si>
    <t>Hybrid heat pump (gas)</t>
  </si>
  <si>
    <t>Hybrid heat pump (hydrogen)</t>
  </si>
  <si>
    <t>Heat network households</t>
  </si>
  <si>
    <t>Large-scale heat network</t>
  </si>
  <si>
    <t>Heat network buildings</t>
  </si>
  <si>
    <t>Heat network industry</t>
  </si>
  <si>
    <t>Heat network agriculture</t>
  </si>
  <si>
    <t>Other heat sources and residual heat</t>
  </si>
  <si>
    <t>(residual) heat</t>
  </si>
  <si>
    <t>imported (residual) heat</t>
  </si>
  <si>
    <t>PJ</t>
  </si>
  <si>
    <t>CO2-emissions of imported (residual) heat</t>
  </si>
  <si>
    <t>kg/GJ</t>
  </si>
  <si>
    <t>renewable heaters</t>
  </si>
  <si>
    <t>fossil heaters</t>
  </si>
  <si>
    <t>Verlaging CO2 intensiteit warmte naar 18.9 kg CO2/GJ</t>
  </si>
  <si>
    <t>P 42 Verlaging CO2 intensiteit warmte naar 18.9 kg CO2/GJ</t>
  </si>
  <si>
    <t>Warmte (voor warmtenet)</t>
  </si>
  <si>
    <t>label C</t>
  </si>
  <si>
    <t>Aanname: kleine afname door sloop en renovatie</t>
  </si>
  <si>
    <t>NEV 2017, tabel 1, aanname delta gelijkmatig verdeeld over woningtypes</t>
  </si>
  <si>
    <t>Heat network</t>
  </si>
  <si>
    <t>households heat network</t>
  </si>
  <si>
    <t>Investment costs per house</t>
  </si>
  <si>
    <t>O&amp;M costs per house</t>
  </si>
  <si>
    <t>buildings heat network</t>
  </si>
  <si>
    <t>Imported (residual) heat</t>
  </si>
  <si>
    <t>€/GJ</t>
  </si>
  <si>
    <t>€/y</t>
  </si>
  <si>
    <t>Investment costs per capacity (11kW)</t>
  </si>
  <si>
    <t>O&amp;M costs per capacity(11 kW)</t>
  </si>
  <si>
    <t>p22 doel is forse kostenreductie warmtenetten, isolatie en warmtepompen</t>
  </si>
  <si>
    <t>Concurrerend vanaf 2025 volgens KEA p52</t>
  </si>
  <si>
    <t>p95 20% reductie in CAPEX</t>
  </si>
  <si>
    <t>p153 productiekosten reductie naar 3-4€ct/kWh</t>
  </si>
  <si>
    <t>p158  58€/MWh in 2025, aanname dat trend zich doorzet tot 33€/Mwh in 2030</t>
  </si>
  <si>
    <t>p158  47€/MWh in 2025, aanname dat trend zich doorzet tot 35€/MWh in 2030</t>
  </si>
  <si>
    <t>p165, 65% reductie van 1k€/kW naar 350€/kW</t>
  </si>
  <si>
    <t>p24 reductie systeemkosten tussen 20 en 40%</t>
  </si>
  <si>
    <t>aanname: 20% kostenreductie voor warmtepompen en warmtenetten</t>
  </si>
  <si>
    <t>https://pro.energytransitionmodel.com/scenarios/405526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</si>
</sst>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6"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i/>
      <sz val="12"/>
      <color rgb="FF000000"/>
      <name val="Calibri"/>
      <family val="2"/>
      <scheme val="minor"/>
    </font>
    <font>
      <b/>
      <sz val="12"/>
      <color rgb="FF000000"/>
      <name val="Calibri"/>
      <family val="2"/>
      <scheme val="minor"/>
    </font>
    <font>
      <b/>
      <i/>
      <sz val="12"/>
      <color theme="1"/>
      <name val="Calibri"/>
      <family val="2"/>
      <scheme val="minor"/>
    </font>
    <font>
      <sz val="12"/>
      <color theme="0"/>
      <name val="Calibri"/>
      <family val="2"/>
      <scheme val="minor"/>
    </font>
    <font>
      <sz val="12"/>
      <color theme="2" tint="-0.499984740745262"/>
      <name val="Calibri"/>
      <family val="2"/>
      <scheme val="minor"/>
    </font>
    <font>
      <b/>
      <sz val="12"/>
      <color theme="2" tint="-0.499984740745262"/>
      <name val="Calibri"/>
      <family val="2"/>
      <scheme val="minor"/>
    </font>
    <font>
      <sz val="12"/>
      <color theme="2" tint="-0.249977111117893"/>
      <name val="Calibri"/>
      <family val="2"/>
      <scheme val="minor"/>
    </font>
  </fonts>
  <fills count="10">
    <fill>
      <patternFill patternType="none"/>
    </fill>
    <fill>
      <patternFill patternType="gray125"/>
    </fill>
    <fill>
      <patternFill patternType="solid">
        <fgColor indexed="65"/>
        <bgColor indexed="64"/>
      </patternFill>
    </fill>
    <fill>
      <patternFill patternType="solid">
        <fgColor indexed="65"/>
        <bgColor rgb="FF000000"/>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5" tint="0.39997558519241921"/>
        <bgColor indexed="64"/>
      </patternFill>
    </fill>
  </fills>
  <borders count="1">
    <border>
      <left/>
      <right/>
      <top/>
      <bottom/>
      <diagonal/>
    </border>
  </borders>
  <cellStyleXfs count="6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0" fillId="2" borderId="0" xfId="0" applyFill="1"/>
    <xf numFmtId="0" fontId="8" fillId="3" borderId="0" xfId="0" applyFont="1" applyFill="1"/>
    <xf numFmtId="0" fontId="8" fillId="2" borderId="0" xfId="0" applyFont="1" applyFill="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11" fillId="2" borderId="0" xfId="0" applyFont="1" applyFill="1"/>
    <xf numFmtId="0" fontId="10" fillId="2" borderId="0" xfId="0" applyFont="1" applyFill="1"/>
    <xf numFmtId="0" fontId="9" fillId="2" borderId="0" xfId="0" applyFont="1" applyFill="1"/>
    <xf numFmtId="20" fontId="0" fillId="2" borderId="0" xfId="0" applyNumberFormat="1" applyFill="1"/>
    <xf numFmtId="0" fontId="9" fillId="3" borderId="0" xfId="0" applyFont="1" applyFill="1"/>
    <xf numFmtId="0" fontId="10" fillId="3" borderId="0" xfId="0" applyFont="1" applyFill="1"/>
    <xf numFmtId="164" fontId="0" fillId="2" borderId="0" xfId="33" applyNumberFormat="1" applyFont="1" applyFill="1"/>
    <xf numFmtId="2" fontId="0" fillId="2" borderId="0" xfId="0" applyNumberFormat="1" applyFill="1"/>
    <xf numFmtId="0" fontId="0" fillId="0" borderId="0" xfId="0" applyFill="1"/>
    <xf numFmtId="0" fontId="5" fillId="4" borderId="0" xfId="0" applyFont="1" applyFill="1"/>
    <xf numFmtId="0" fontId="12" fillId="5" borderId="0" xfId="0" applyFont="1" applyFill="1"/>
    <xf numFmtId="0" fontId="12" fillId="6" borderId="0" xfId="0" applyFont="1" applyFill="1"/>
    <xf numFmtId="0" fontId="12" fillId="7" borderId="0" xfId="0" applyFont="1" applyFill="1"/>
    <xf numFmtId="0" fontId="12" fillId="8" borderId="0" xfId="0" applyFont="1" applyFill="1"/>
    <xf numFmtId="0" fontId="0" fillId="9" borderId="0" xfId="0" applyFill="1"/>
    <xf numFmtId="165" fontId="0" fillId="0" borderId="0" xfId="0" applyNumberFormat="1" applyFill="1"/>
    <xf numFmtId="0" fontId="13" fillId="2" borderId="0" xfId="0" applyFont="1" applyFill="1"/>
    <xf numFmtId="0" fontId="14" fillId="2" borderId="0" xfId="0" applyFont="1" applyFill="1"/>
    <xf numFmtId="0" fontId="13" fillId="3" borderId="0" xfId="0" applyFont="1" applyFill="1"/>
    <xf numFmtId="0" fontId="13" fillId="0" borderId="0" xfId="0" applyFont="1"/>
    <xf numFmtId="0" fontId="13" fillId="2" borderId="0" xfId="0" applyFont="1" applyFill="1" applyAlignment="1">
      <alignment horizontal="right"/>
    </xf>
    <xf numFmtId="0" fontId="13" fillId="0" borderId="0" xfId="0" applyFont="1" applyFill="1"/>
    <xf numFmtId="166" fontId="0" fillId="2" borderId="0" xfId="0" applyNumberFormat="1" applyFill="1"/>
    <xf numFmtId="0" fontId="15" fillId="2" borderId="0" xfId="0" applyFont="1" applyFill="1"/>
    <xf numFmtId="9" fontId="13" fillId="2" borderId="0" xfId="0" applyNumberFormat="1" applyFont="1" applyFill="1"/>
    <xf numFmtId="164" fontId="0" fillId="2" borderId="0" xfId="0" applyNumberFormat="1" applyFill="1"/>
    <xf numFmtId="10" fontId="13" fillId="2" borderId="0" xfId="0" applyNumberFormat="1" applyFont="1" applyFill="1"/>
    <xf numFmtId="0" fontId="0" fillId="2" borderId="0" xfId="0" applyFont="1" applyFill="1"/>
    <xf numFmtId="164" fontId="13" fillId="2" borderId="0" xfId="0" applyNumberFormat="1" applyFont="1" applyFill="1"/>
    <xf numFmtId="1" fontId="0" fillId="2" borderId="0" xfId="0" applyNumberFormat="1" applyFont="1" applyFill="1"/>
    <xf numFmtId="0" fontId="0" fillId="2" borderId="0" xfId="0" applyFill="1" applyAlignment="1">
      <alignment horizontal="right"/>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Percent" xfId="3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1"/>
  <sheetViews>
    <sheetView tabSelected="1" workbookViewId="0"/>
  </sheetViews>
  <sheetFormatPr baseColWidth="10" defaultRowHeight="16" x14ac:dyDescent="0.2"/>
  <sheetData>
    <row r="1" spans="1:3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25">
      <c r="A2" s="1"/>
      <c r="B2" s="6" t="s">
        <v>389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
      <c r="A4" s="1"/>
      <c r="B4" s="1" t="s">
        <v>404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2">
      <c r="A5" s="1"/>
      <c r="B5" s="1" t="s">
        <v>402</v>
      </c>
      <c r="C5" s="1"/>
      <c r="D5" s="1"/>
      <c r="E5" s="1" t="s">
        <v>541</v>
      </c>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 t="s">
        <v>390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
      <c r="A8" s="1"/>
      <c r="B8" s="1" t="s">
        <v>396</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
      <c r="A10" s="1"/>
      <c r="B10" s="1" t="s">
        <v>403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
      <c r="A12" s="1"/>
      <c r="B12" s="19" t="s">
        <v>391</v>
      </c>
      <c r="C12" s="1" t="s">
        <v>392</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A13" s="1"/>
      <c r="B13" s="18" t="s">
        <v>393</v>
      </c>
      <c r="C13" s="1" t="s">
        <v>397</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
      <c r="A14" s="1"/>
      <c r="B14" s="20" t="s">
        <v>394</v>
      </c>
      <c r="C14" s="1" t="s">
        <v>482</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
      <c r="A15" s="1"/>
      <c r="B15" s="21" t="s">
        <v>395</v>
      </c>
      <c r="C15" s="1" t="s">
        <v>398</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
      <c r="A17" s="1"/>
      <c r="B17" s="1" t="s">
        <v>399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
      <c r="A19" s="1"/>
      <c r="B19" s="1" t="s">
        <v>373</v>
      </c>
      <c r="C19" s="1" t="s">
        <v>382</v>
      </c>
      <c r="D19" s="1" t="s">
        <v>383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AG199"/>
  <sheetViews>
    <sheetView workbookViewId="0">
      <pane ySplit="4" topLeftCell="A5" activePane="bottomLeft" state="frozen"/>
      <selection pane="bottomLeft"/>
    </sheetView>
  </sheetViews>
  <sheetFormatPr baseColWidth="10" defaultRowHeight="16" x14ac:dyDescent="0.2"/>
  <cols>
    <col min="2" max="2" width="13.5" customWidth="1"/>
    <col min="3" max="3" width="35.1640625" customWidth="1"/>
    <col min="4" max="4" width="14" customWidth="1"/>
    <col min="5" max="5" width="13" style="27" customWidth="1"/>
    <col min="7" max="7" width="18.5" customWidth="1"/>
  </cols>
  <sheetData>
    <row r="1" spans="1:33" x14ac:dyDescent="0.2">
      <c r="A1" s="3"/>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21" x14ac:dyDescent="0.25">
      <c r="A2" s="1"/>
      <c r="B2" s="6" t="s">
        <v>179</v>
      </c>
      <c r="C2" s="1"/>
      <c r="D2" s="1"/>
      <c r="E2" s="24"/>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x14ac:dyDescent="0.2">
      <c r="A4" s="1"/>
      <c r="B4" s="5" t="s">
        <v>1</v>
      </c>
      <c r="C4" s="5" t="s">
        <v>9</v>
      </c>
      <c r="D4" s="5" t="s">
        <v>487</v>
      </c>
      <c r="E4" s="25" t="s">
        <v>19</v>
      </c>
      <c r="F4" s="5" t="s">
        <v>12</v>
      </c>
      <c r="G4" s="5" t="s">
        <v>175</v>
      </c>
      <c r="H4" s="1"/>
      <c r="I4" s="1"/>
      <c r="J4" s="1"/>
      <c r="K4" s="1"/>
      <c r="L4" s="1"/>
      <c r="M4" s="1"/>
      <c r="N4" s="1"/>
      <c r="O4" s="1"/>
      <c r="P4" s="1"/>
      <c r="Q4" s="1"/>
      <c r="R4" s="1"/>
      <c r="S4" s="1"/>
      <c r="T4" s="1"/>
      <c r="U4" s="1"/>
      <c r="V4" s="1"/>
      <c r="W4" s="1"/>
      <c r="X4" s="1"/>
      <c r="Y4" s="1"/>
      <c r="Z4" s="1"/>
      <c r="AA4" s="1"/>
      <c r="AB4" s="1"/>
      <c r="AC4" s="1"/>
      <c r="AD4" s="1"/>
      <c r="AE4" s="1"/>
      <c r="AF4" s="1"/>
      <c r="AG4" s="1"/>
    </row>
    <row r="5" spans="1:33"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
      <c r="A6" s="1"/>
      <c r="B6" s="5" t="s">
        <v>180</v>
      </c>
      <c r="C6" s="1"/>
      <c r="D6" s="1"/>
      <c r="E6" s="24"/>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x14ac:dyDescent="0.2">
      <c r="A7" s="1"/>
      <c r="B7" s="5"/>
      <c r="C7" s="1" t="s">
        <v>181</v>
      </c>
      <c r="D7" s="1">
        <v>0</v>
      </c>
      <c r="E7" s="24">
        <v>3</v>
      </c>
      <c r="F7" s="1" t="s">
        <v>171</v>
      </c>
      <c r="G7" s="1"/>
      <c r="H7" s="1" t="s">
        <v>417</v>
      </c>
      <c r="I7" s="1"/>
      <c r="J7" s="1"/>
      <c r="K7" s="1"/>
      <c r="L7" s="1"/>
      <c r="M7" s="1"/>
      <c r="N7" s="1"/>
      <c r="O7" s="1"/>
      <c r="P7" s="1"/>
      <c r="Q7" s="1"/>
      <c r="R7" s="1"/>
      <c r="S7" s="1"/>
      <c r="T7" s="1"/>
      <c r="U7" s="1"/>
      <c r="V7" s="1"/>
      <c r="W7" s="1"/>
      <c r="X7" s="1"/>
      <c r="Y7" s="1"/>
      <c r="Z7" s="1"/>
      <c r="AA7" s="1"/>
      <c r="AB7" s="1"/>
      <c r="AC7" s="1"/>
      <c r="AD7" s="1"/>
      <c r="AE7" s="1"/>
      <c r="AF7" s="1"/>
      <c r="AG7" s="1"/>
    </row>
    <row r="8" spans="1:33" x14ac:dyDescent="0.2">
      <c r="A8" s="1"/>
      <c r="B8" s="5"/>
      <c r="C8" s="1" t="s">
        <v>182</v>
      </c>
      <c r="D8" s="1">
        <v>0</v>
      </c>
      <c r="E8" s="24">
        <v>0.7</v>
      </c>
      <c r="F8" s="1" t="s">
        <v>171</v>
      </c>
      <c r="G8" s="1"/>
      <c r="H8" s="1" t="s">
        <v>417</v>
      </c>
      <c r="I8" s="1"/>
      <c r="J8" s="1"/>
      <c r="K8" s="1"/>
      <c r="L8" s="1"/>
      <c r="M8" s="1"/>
      <c r="N8" s="1"/>
      <c r="O8" s="1"/>
      <c r="P8" s="1"/>
      <c r="Q8" s="1"/>
      <c r="R8" s="1"/>
      <c r="S8" s="1"/>
      <c r="T8" s="1"/>
      <c r="U8" s="1"/>
      <c r="V8" s="1"/>
      <c r="W8" s="1"/>
      <c r="X8" s="1"/>
      <c r="Y8" s="1"/>
      <c r="Z8" s="1"/>
      <c r="AA8" s="1"/>
      <c r="AB8" s="1"/>
      <c r="AC8" s="1"/>
      <c r="AD8" s="1"/>
      <c r="AE8" s="1"/>
      <c r="AF8" s="1"/>
      <c r="AG8" s="1"/>
    </row>
    <row r="9" spans="1:33" x14ac:dyDescent="0.2">
      <c r="A9" s="1"/>
      <c r="B9" s="5"/>
      <c r="C9" s="1" t="s">
        <v>183</v>
      </c>
      <c r="D9" s="1">
        <v>0</v>
      </c>
      <c r="E9" s="24">
        <v>0</v>
      </c>
      <c r="F9" s="1" t="s">
        <v>171</v>
      </c>
      <c r="G9" s="1"/>
      <c r="H9" s="1"/>
      <c r="I9" s="1"/>
      <c r="J9" s="1"/>
      <c r="K9" s="1"/>
      <c r="L9" s="1"/>
      <c r="M9" s="1"/>
      <c r="N9" s="1"/>
      <c r="O9" s="1"/>
      <c r="P9" s="1"/>
      <c r="Q9" s="1"/>
      <c r="R9" s="1"/>
      <c r="S9" s="1"/>
      <c r="T9" s="1"/>
      <c r="U9" s="1"/>
      <c r="V9" s="1"/>
      <c r="W9" s="1"/>
      <c r="X9" s="1"/>
      <c r="Y9" s="1"/>
      <c r="Z9" s="1"/>
      <c r="AA9" s="1"/>
      <c r="AB9" s="1"/>
      <c r="AC9" s="1"/>
      <c r="AD9" s="1"/>
      <c r="AE9" s="1"/>
      <c r="AF9" s="1"/>
      <c r="AG9" s="1"/>
    </row>
    <row r="10" spans="1:33" x14ac:dyDescent="0.2">
      <c r="A10" s="1"/>
      <c r="B10" s="5"/>
      <c r="C10" s="1" t="s">
        <v>184</v>
      </c>
      <c r="D10" s="1">
        <v>0</v>
      </c>
      <c r="E10" s="24">
        <v>0</v>
      </c>
      <c r="F10" s="1" t="s">
        <v>171</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x14ac:dyDescent="0.2">
      <c r="A11" s="1"/>
      <c r="B11" s="5"/>
      <c r="C11" s="1" t="s">
        <v>185</v>
      </c>
      <c r="D11" s="1">
        <v>0</v>
      </c>
      <c r="E11" s="24">
        <v>2.6</v>
      </c>
      <c r="F11" s="1" t="s">
        <v>171</v>
      </c>
      <c r="G11" s="1">
        <f>D11*800</f>
        <v>0</v>
      </c>
      <c r="H11" s="1" t="s">
        <v>417</v>
      </c>
      <c r="I11" s="1"/>
      <c r="J11" s="1"/>
      <c r="K11" s="1"/>
      <c r="L11" s="1"/>
      <c r="M11" s="1"/>
      <c r="N11" s="1"/>
      <c r="O11" s="1"/>
      <c r="P11" s="1"/>
      <c r="Q11" s="1"/>
      <c r="R11" s="1"/>
      <c r="S11" s="1"/>
      <c r="T11" s="1"/>
      <c r="U11" s="1"/>
      <c r="V11" s="1"/>
      <c r="W11" s="1"/>
      <c r="X11" s="1"/>
      <c r="Y11" s="1"/>
      <c r="Z11" s="1"/>
      <c r="AA11" s="1"/>
      <c r="AB11" s="1"/>
      <c r="AC11" s="1"/>
      <c r="AD11" s="1"/>
      <c r="AE11" s="1"/>
      <c r="AF11" s="1"/>
      <c r="AG11" s="1"/>
    </row>
    <row r="12" spans="1:33" x14ac:dyDescent="0.2">
      <c r="A12" s="1"/>
      <c r="B12" s="5"/>
      <c r="C12" s="1" t="s">
        <v>186</v>
      </c>
      <c r="D12" s="1">
        <v>0</v>
      </c>
      <c r="E12" s="24">
        <v>1.9</v>
      </c>
      <c r="F12" s="1" t="s">
        <v>171</v>
      </c>
      <c r="G12" s="1"/>
      <c r="H12" s="1" t="s">
        <v>417</v>
      </c>
      <c r="I12" s="1"/>
      <c r="J12" s="1"/>
      <c r="K12" s="1"/>
      <c r="L12" s="1"/>
      <c r="M12" s="1"/>
      <c r="N12" s="1"/>
      <c r="O12" s="1"/>
      <c r="P12" s="1"/>
      <c r="Q12" s="1"/>
      <c r="R12" s="1"/>
      <c r="S12" s="1"/>
      <c r="T12" s="1"/>
      <c r="U12" s="1"/>
      <c r="V12" s="1"/>
      <c r="W12" s="1"/>
      <c r="X12" s="1"/>
      <c r="Y12" s="1"/>
      <c r="Z12" s="1"/>
      <c r="AA12" s="1"/>
      <c r="AB12" s="1"/>
      <c r="AC12" s="1"/>
      <c r="AD12" s="1"/>
      <c r="AE12" s="1"/>
      <c r="AF12" s="1"/>
      <c r="AG12" s="1"/>
    </row>
    <row r="13" spans="1:33" x14ac:dyDescent="0.2">
      <c r="A13" s="1"/>
      <c r="B13" s="5"/>
      <c r="C13" s="1" t="s">
        <v>187</v>
      </c>
      <c r="D13" s="1">
        <v>0</v>
      </c>
      <c r="E13" s="24">
        <v>0</v>
      </c>
      <c r="F13" s="1" t="s">
        <v>171</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2">
      <c r="A14" s="1"/>
      <c r="B14" s="5"/>
      <c r="C14" s="1"/>
      <c r="D14" s="1"/>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x14ac:dyDescent="0.2">
      <c r="A15" s="1"/>
      <c r="B15" s="5" t="s">
        <v>188</v>
      </c>
      <c r="C15" s="1"/>
      <c r="D15" s="1"/>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x14ac:dyDescent="0.2">
      <c r="A16" s="1"/>
      <c r="B16" s="5"/>
      <c r="C16" s="1" t="s">
        <v>189</v>
      </c>
      <c r="D16" s="16">
        <v>8.4</v>
      </c>
      <c r="E16" s="24">
        <v>10.3</v>
      </c>
      <c r="F16" s="1" t="s">
        <v>171</v>
      </c>
      <c r="G16" s="1">
        <f>D16*800</f>
        <v>6720</v>
      </c>
      <c r="H16" s="1" t="s">
        <v>374</v>
      </c>
      <c r="I16" s="1"/>
      <c r="J16" s="1"/>
      <c r="K16" s="1"/>
      <c r="L16" s="1"/>
      <c r="M16" s="1"/>
      <c r="N16" s="1"/>
      <c r="O16" s="1"/>
      <c r="P16" s="1"/>
      <c r="Q16" s="1"/>
      <c r="R16" s="1"/>
      <c r="S16" s="1"/>
      <c r="T16" s="1"/>
      <c r="U16" s="1"/>
      <c r="V16" s="1"/>
      <c r="W16" s="1"/>
      <c r="X16" s="1"/>
      <c r="Y16" s="1"/>
      <c r="Z16" s="1"/>
      <c r="AA16" s="1"/>
      <c r="AB16" s="1"/>
      <c r="AC16" s="1"/>
      <c r="AD16" s="1"/>
      <c r="AE16" s="1"/>
      <c r="AF16" s="1"/>
      <c r="AG16" s="1"/>
    </row>
    <row r="17" spans="1:33" x14ac:dyDescent="0.2">
      <c r="A17" s="1"/>
      <c r="B17" s="5"/>
      <c r="C17" s="1" t="s">
        <v>190</v>
      </c>
      <c r="D17" s="1" t="s">
        <v>373</v>
      </c>
      <c r="E17" s="24">
        <v>0</v>
      </c>
      <c r="F17" s="1" t="s">
        <v>171</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x14ac:dyDescent="0.2">
      <c r="A18" s="1"/>
      <c r="B18" s="5"/>
      <c r="C18" s="1" t="s">
        <v>191</v>
      </c>
      <c r="D18" s="1">
        <v>18</v>
      </c>
      <c r="E18" s="24">
        <v>0</v>
      </c>
      <c r="F18" s="1" t="s">
        <v>171</v>
      </c>
      <c r="G18" s="1">
        <f>D18*150</f>
        <v>2700</v>
      </c>
      <c r="H18" s="1" t="s">
        <v>465</v>
      </c>
      <c r="I18" s="1"/>
      <c r="J18" s="1"/>
      <c r="K18" s="1"/>
      <c r="L18" s="1"/>
      <c r="M18" s="1"/>
      <c r="N18" s="1"/>
      <c r="O18" s="1"/>
      <c r="P18" s="1"/>
      <c r="Q18" s="1"/>
      <c r="R18" s="1"/>
      <c r="S18" s="1"/>
      <c r="T18" s="1"/>
      <c r="U18" s="1"/>
      <c r="V18" s="1"/>
      <c r="W18" s="1"/>
      <c r="X18" s="1"/>
      <c r="Y18" s="1"/>
      <c r="Z18" s="1"/>
      <c r="AA18" s="1"/>
      <c r="AB18" s="1"/>
      <c r="AC18" s="1"/>
      <c r="AD18" s="1"/>
      <c r="AE18" s="1"/>
      <c r="AF18" s="1"/>
      <c r="AG18" s="1"/>
    </row>
    <row r="19" spans="1:33" x14ac:dyDescent="0.2">
      <c r="A19" s="1"/>
      <c r="B19" s="5"/>
      <c r="C19" s="1" t="s">
        <v>192</v>
      </c>
      <c r="D19" s="1" t="s">
        <v>373</v>
      </c>
      <c r="E19" s="24">
        <v>4.9000000000000004</v>
      </c>
      <c r="F19" s="1" t="s">
        <v>171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x14ac:dyDescent="0.2">
      <c r="A20" s="1"/>
      <c r="B20" s="5"/>
      <c r="C20" s="1" t="s">
        <v>193</v>
      </c>
      <c r="D20" s="1" t="s">
        <v>373</v>
      </c>
      <c r="E20" s="24">
        <v>0</v>
      </c>
      <c r="F20" s="1" t="s">
        <v>171</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2">
      <c r="A21" s="1"/>
      <c r="B21" s="5"/>
      <c r="C21" s="1" t="s">
        <v>194</v>
      </c>
      <c r="D21" s="1" t="s">
        <v>373</v>
      </c>
      <c r="E21" s="24">
        <v>33.4</v>
      </c>
      <c r="F21" s="1" t="s">
        <v>171</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2">
      <c r="A22" s="1"/>
      <c r="B22" s="5"/>
      <c r="C22" s="1"/>
      <c r="D22" s="1"/>
      <c r="E22" s="2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x14ac:dyDescent="0.2">
      <c r="A23" s="1"/>
      <c r="B23" s="5" t="s">
        <v>195</v>
      </c>
      <c r="C23" s="1"/>
      <c r="D23" s="1"/>
      <c r="E23" s="24"/>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x14ac:dyDescent="0.2">
      <c r="A24" s="1"/>
      <c r="B24" s="5"/>
      <c r="C24" s="1" t="s">
        <v>196</v>
      </c>
      <c r="D24" s="1" t="s">
        <v>373</v>
      </c>
      <c r="E24" s="24">
        <v>0</v>
      </c>
      <c r="F24" s="1" t="s">
        <v>171</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x14ac:dyDescent="0.2">
      <c r="A25" s="1"/>
      <c r="B25" s="5"/>
      <c r="C25" s="1" t="s">
        <v>197</v>
      </c>
      <c r="D25" s="1" t="s">
        <v>373</v>
      </c>
      <c r="E25" s="24">
        <v>0</v>
      </c>
      <c r="F25" s="1" t="s">
        <v>171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x14ac:dyDescent="0.2">
      <c r="A26" s="1"/>
      <c r="B26" s="5"/>
      <c r="C26" s="1"/>
      <c r="D26" s="1"/>
      <c r="E26" s="24"/>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x14ac:dyDescent="0.2">
      <c r="A27" s="1"/>
      <c r="B27" s="5" t="s">
        <v>198</v>
      </c>
      <c r="C27" s="1"/>
      <c r="D27" s="1"/>
      <c r="E27" s="24"/>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x14ac:dyDescent="0.2">
      <c r="A28" s="1"/>
      <c r="B28" s="5"/>
      <c r="C28" s="1" t="s">
        <v>199</v>
      </c>
      <c r="D28" s="1" t="s">
        <v>373</v>
      </c>
      <c r="E28" s="24">
        <v>0.3</v>
      </c>
      <c r="F28" s="1" t="s">
        <v>171</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x14ac:dyDescent="0.2">
      <c r="A29" s="1"/>
      <c r="B29" s="5"/>
      <c r="C29" s="1" t="s">
        <v>200</v>
      </c>
      <c r="D29" s="1" t="s">
        <v>373</v>
      </c>
      <c r="E29" s="24">
        <v>0</v>
      </c>
      <c r="F29" s="1" t="s">
        <v>171</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x14ac:dyDescent="0.2">
      <c r="A30" s="1"/>
      <c r="B30" s="5"/>
      <c r="C30" s="1"/>
      <c r="D30" s="1"/>
      <c r="E30" s="24"/>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x14ac:dyDescent="0.2">
      <c r="A31" s="5" t="s">
        <v>201</v>
      </c>
      <c r="B31" s="5"/>
      <c r="C31" s="1"/>
      <c r="D31" s="1"/>
      <c r="E31" s="2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x14ac:dyDescent="0.2">
      <c r="A32" s="1"/>
      <c r="B32" s="5" t="s">
        <v>202</v>
      </c>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x14ac:dyDescent="0.2">
      <c r="A33" s="1"/>
      <c r="B33" s="1"/>
      <c r="C33" s="1" t="s">
        <v>203</v>
      </c>
      <c r="D33" s="1">
        <v>1650</v>
      </c>
      <c r="E33" s="24">
        <v>693.4</v>
      </c>
      <c r="F33" s="1" t="s">
        <v>171</v>
      </c>
      <c r="G33" s="1">
        <f>D33*3</f>
        <v>4950</v>
      </c>
      <c r="H33" s="1" t="s">
        <v>415</v>
      </c>
      <c r="I33" s="1"/>
      <c r="J33" s="1"/>
      <c r="K33" s="1"/>
      <c r="L33" s="1"/>
      <c r="M33" s="1"/>
      <c r="N33" s="1"/>
      <c r="O33" s="1"/>
      <c r="P33" s="1"/>
      <c r="Q33" s="1"/>
      <c r="R33" s="1"/>
      <c r="S33" s="1"/>
      <c r="T33" s="1"/>
      <c r="U33" s="1"/>
      <c r="V33" s="1"/>
      <c r="W33" s="1"/>
      <c r="X33" s="1"/>
      <c r="Y33" s="1"/>
      <c r="Z33" s="1"/>
      <c r="AA33" s="1"/>
      <c r="AB33" s="1"/>
      <c r="AC33" s="1"/>
      <c r="AD33" s="1"/>
      <c r="AE33" s="1"/>
      <c r="AF33" s="1"/>
      <c r="AG33" s="1"/>
    </row>
    <row r="34" spans="1:33" x14ac:dyDescent="0.2">
      <c r="A34" s="1"/>
      <c r="B34" s="1"/>
      <c r="C34" s="1" t="s">
        <v>204</v>
      </c>
      <c r="D34" s="1">
        <v>350</v>
      </c>
      <c r="E34" s="24">
        <v>316.8</v>
      </c>
      <c r="F34" s="1" t="s">
        <v>171</v>
      </c>
      <c r="G34" s="1">
        <f>D34*3</f>
        <v>1050</v>
      </c>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x14ac:dyDescent="0.2">
      <c r="A35" s="1"/>
      <c r="B35" s="1"/>
      <c r="C35" s="1" t="s">
        <v>205</v>
      </c>
      <c r="D35" s="1">
        <v>3800</v>
      </c>
      <c r="E35" s="24">
        <v>107.9</v>
      </c>
      <c r="F35" s="1" t="s">
        <v>171</v>
      </c>
      <c r="G35" s="1">
        <f>D35*3</f>
        <v>11400</v>
      </c>
      <c r="H35" s="1" t="s">
        <v>413</v>
      </c>
      <c r="I35" s="1"/>
      <c r="J35" s="1"/>
      <c r="K35" s="1"/>
      <c r="L35" s="1"/>
      <c r="M35" s="1"/>
      <c r="N35" s="1"/>
      <c r="O35" s="1"/>
      <c r="P35" s="1"/>
      <c r="Q35" s="1"/>
      <c r="R35" s="1"/>
      <c r="S35" s="1"/>
      <c r="T35" s="1"/>
      <c r="U35" s="1"/>
      <c r="V35" s="1"/>
      <c r="W35" s="1"/>
      <c r="X35" s="1"/>
      <c r="Y35" s="1"/>
      <c r="Z35" s="1"/>
      <c r="AA35" s="1"/>
      <c r="AB35" s="1"/>
      <c r="AC35" s="1"/>
      <c r="AD35" s="1"/>
      <c r="AE35" s="1"/>
      <c r="AF35" s="1"/>
      <c r="AG35" s="1"/>
    </row>
    <row r="36" spans="1:33" x14ac:dyDescent="0.2">
      <c r="A36" s="1"/>
      <c r="B36" s="7" t="s">
        <v>206</v>
      </c>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x14ac:dyDescent="0.2">
      <c r="A37" s="1"/>
      <c r="B37" s="1"/>
      <c r="C37" s="1" t="s">
        <v>203</v>
      </c>
      <c r="D37" s="1">
        <v>3237</v>
      </c>
      <c r="E37" s="24">
        <v>1920</v>
      </c>
      <c r="F37" s="1" t="s">
        <v>171</v>
      </c>
      <c r="G37" s="1"/>
      <c r="H37" s="1" t="s">
        <v>369</v>
      </c>
      <c r="I37" s="1"/>
      <c r="J37" s="1"/>
      <c r="K37" s="1"/>
      <c r="L37" s="1"/>
      <c r="M37" s="1"/>
      <c r="N37" s="1"/>
      <c r="O37" s="1"/>
      <c r="P37" s="1"/>
      <c r="Q37" s="1"/>
      <c r="R37" s="1"/>
      <c r="S37" s="1"/>
      <c r="T37" s="1"/>
      <c r="U37" s="1"/>
      <c r="V37" s="1"/>
      <c r="W37" s="1"/>
      <c r="X37" s="1"/>
      <c r="Y37" s="1"/>
      <c r="Z37" s="1"/>
      <c r="AA37" s="1"/>
      <c r="AB37" s="1"/>
      <c r="AC37" s="1"/>
      <c r="AD37" s="1"/>
      <c r="AE37" s="1"/>
      <c r="AF37" s="1"/>
      <c r="AG37" s="1"/>
    </row>
    <row r="38" spans="1:33" x14ac:dyDescent="0.2">
      <c r="A38" s="1"/>
      <c r="B38" s="1"/>
      <c r="C38" s="1" t="s">
        <v>204</v>
      </c>
      <c r="D38" s="1">
        <v>3237</v>
      </c>
      <c r="E38" s="24">
        <v>2550</v>
      </c>
      <c r="F38" s="1" t="s">
        <v>171</v>
      </c>
      <c r="G38" s="1"/>
      <c r="H38" s="1" t="s">
        <v>369</v>
      </c>
      <c r="I38" s="1"/>
      <c r="J38" s="1"/>
      <c r="K38" s="1"/>
      <c r="L38" s="1"/>
      <c r="M38" s="1"/>
      <c r="N38" s="1"/>
      <c r="O38" s="1"/>
      <c r="P38" s="1"/>
      <c r="Q38" s="1"/>
      <c r="R38" s="1"/>
      <c r="S38" s="1"/>
      <c r="T38" s="1"/>
      <c r="U38" s="1"/>
      <c r="V38" s="1"/>
      <c r="W38" s="1"/>
      <c r="X38" s="1"/>
      <c r="Y38" s="1"/>
      <c r="Z38" s="1"/>
      <c r="AA38" s="1"/>
      <c r="AB38" s="1"/>
      <c r="AC38" s="1"/>
      <c r="AD38" s="1"/>
      <c r="AE38" s="1"/>
      <c r="AF38" s="1"/>
      <c r="AG38" s="1"/>
    </row>
    <row r="39" spans="1:33" x14ac:dyDescent="0.2">
      <c r="A39" s="1"/>
      <c r="B39" s="1"/>
      <c r="C39" s="1" t="s">
        <v>205</v>
      </c>
      <c r="D39" s="1">
        <v>4300</v>
      </c>
      <c r="E39" s="24">
        <v>3500</v>
      </c>
      <c r="F39" s="1" t="s">
        <v>171</v>
      </c>
      <c r="G39" s="1"/>
      <c r="H39" s="1" t="s">
        <v>412</v>
      </c>
      <c r="I39" s="1"/>
      <c r="J39" s="1"/>
      <c r="K39" s="1"/>
      <c r="L39" s="1"/>
      <c r="M39" s="1"/>
      <c r="N39" s="1"/>
      <c r="O39" s="1"/>
      <c r="P39" s="1"/>
      <c r="Q39" s="1"/>
      <c r="R39" s="1"/>
      <c r="S39" s="1"/>
      <c r="T39" s="1"/>
      <c r="U39" s="1"/>
      <c r="V39" s="1"/>
      <c r="W39" s="1"/>
      <c r="X39" s="1"/>
      <c r="Y39" s="1"/>
      <c r="Z39" s="1"/>
      <c r="AA39" s="1"/>
      <c r="AB39" s="1"/>
      <c r="AC39" s="1"/>
      <c r="AD39" s="1"/>
      <c r="AE39" s="1"/>
      <c r="AF39" s="1"/>
      <c r="AG39" s="1"/>
    </row>
    <row r="40" spans="1:33" x14ac:dyDescent="0.2">
      <c r="A40" s="1"/>
      <c r="B40" s="1"/>
      <c r="C40" s="1"/>
      <c r="D40" s="1"/>
      <c r="E40" s="24"/>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x14ac:dyDescent="0.2">
      <c r="A41" s="1"/>
      <c r="B41" s="5" t="s">
        <v>207</v>
      </c>
      <c r="C41" s="1"/>
      <c r="D41" s="1"/>
      <c r="E41" s="24"/>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x14ac:dyDescent="0.2">
      <c r="A42" s="1"/>
      <c r="B42" s="1"/>
      <c r="C42" s="1" t="s">
        <v>208</v>
      </c>
      <c r="D42" s="1">
        <v>4.4000000000000004</v>
      </c>
      <c r="E42" s="24">
        <v>3.7</v>
      </c>
      <c r="F42" s="1" t="s">
        <v>171</v>
      </c>
      <c r="G42" s="1"/>
      <c r="H42" s="1" t="s">
        <v>370</v>
      </c>
      <c r="I42" s="1"/>
      <c r="J42" s="1"/>
      <c r="K42" s="1"/>
      <c r="L42" s="1"/>
      <c r="M42" s="1"/>
      <c r="N42" s="1"/>
      <c r="O42" s="1"/>
      <c r="P42" s="1"/>
      <c r="Q42" s="1"/>
      <c r="R42" s="1"/>
      <c r="S42" s="1"/>
      <c r="T42" s="1"/>
      <c r="U42" s="1"/>
      <c r="V42" s="1"/>
      <c r="W42" s="1"/>
      <c r="X42" s="1"/>
      <c r="Y42" s="1"/>
      <c r="Z42" s="1"/>
      <c r="AA42" s="1"/>
      <c r="AB42" s="1"/>
      <c r="AC42" s="1"/>
      <c r="AD42" s="1"/>
      <c r="AE42" s="1"/>
      <c r="AF42" s="1"/>
      <c r="AG42" s="1"/>
    </row>
    <row r="43" spans="1:33" x14ac:dyDescent="0.2">
      <c r="A43" s="1"/>
      <c r="B43" s="1"/>
      <c r="C43" s="1"/>
      <c r="D43" s="1"/>
      <c r="E43" s="24"/>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x14ac:dyDescent="0.2">
      <c r="A44" s="1"/>
      <c r="B44" s="5" t="s">
        <v>37</v>
      </c>
      <c r="C44" s="1"/>
      <c r="D44" s="1"/>
      <c r="E44" s="24"/>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x14ac:dyDescent="0.2">
      <c r="A45" s="1"/>
      <c r="B45" s="1"/>
      <c r="C45" s="1" t="s">
        <v>209</v>
      </c>
      <c r="D45" s="1" t="s">
        <v>373</v>
      </c>
      <c r="E45" s="24">
        <v>0</v>
      </c>
      <c r="F45" s="1" t="s">
        <v>171</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x14ac:dyDescent="0.2">
      <c r="A46" s="1"/>
      <c r="B46" s="1"/>
      <c r="C46" s="1"/>
      <c r="D46" s="1"/>
      <c r="E46" s="24"/>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x14ac:dyDescent="0.2">
      <c r="A47" s="1"/>
      <c r="B47" s="5" t="s">
        <v>210</v>
      </c>
      <c r="C47" s="1"/>
      <c r="D47" s="1"/>
      <c r="E47" s="24"/>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x14ac:dyDescent="0.2">
      <c r="A48" s="1"/>
      <c r="B48" s="1"/>
      <c r="C48" s="1" t="s">
        <v>210</v>
      </c>
      <c r="D48" s="1" t="s">
        <v>373</v>
      </c>
      <c r="E48" s="24">
        <v>0</v>
      </c>
      <c r="F48" s="1" t="s">
        <v>171</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x14ac:dyDescent="0.2">
      <c r="A49" s="1"/>
      <c r="B49" s="1"/>
      <c r="C49" s="1"/>
      <c r="D49" s="1"/>
      <c r="E49" s="24"/>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x14ac:dyDescent="0.2">
      <c r="A50" s="1"/>
      <c r="B50" s="5" t="s">
        <v>211</v>
      </c>
      <c r="C50" s="1"/>
      <c r="D50" s="1"/>
      <c r="E50" s="24"/>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x14ac:dyDescent="0.2">
      <c r="A51" s="1"/>
      <c r="B51" s="1"/>
      <c r="C51" s="1" t="s">
        <v>212</v>
      </c>
      <c r="D51" s="1">
        <v>898</v>
      </c>
      <c r="E51" s="24">
        <v>1.7</v>
      </c>
      <c r="F51" s="1" t="s">
        <v>171</v>
      </c>
      <c r="G51" s="1">
        <f>D51*20</f>
        <v>17960</v>
      </c>
      <c r="H51" s="1" t="s">
        <v>418</v>
      </c>
      <c r="I51" s="1"/>
      <c r="J51" s="1"/>
      <c r="K51" s="1"/>
      <c r="L51" s="1"/>
      <c r="M51" s="1"/>
      <c r="N51" s="1"/>
      <c r="O51" s="1"/>
      <c r="P51" s="1"/>
      <c r="Q51" s="1"/>
      <c r="R51" s="1"/>
      <c r="S51" s="1"/>
      <c r="T51" s="1"/>
      <c r="U51" s="1"/>
      <c r="V51" s="1"/>
      <c r="W51" s="1"/>
      <c r="X51" s="1"/>
      <c r="Y51" s="1"/>
      <c r="Z51" s="1"/>
      <c r="AA51" s="1"/>
      <c r="AB51" s="1"/>
      <c r="AC51" s="1"/>
      <c r="AD51" s="1"/>
      <c r="AE51" s="1"/>
      <c r="AF51" s="1"/>
      <c r="AG51" s="1"/>
    </row>
    <row r="52" spans="1:33" x14ac:dyDescent="0.2">
      <c r="A52" s="1"/>
      <c r="B52" s="7" t="s">
        <v>213</v>
      </c>
      <c r="C52" s="1"/>
      <c r="D52" s="1"/>
      <c r="E52" s="24"/>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x14ac:dyDescent="0.2">
      <c r="A53" s="1"/>
      <c r="B53" s="1"/>
      <c r="C53" s="1" t="s">
        <v>214</v>
      </c>
      <c r="D53" s="1">
        <v>867</v>
      </c>
      <c r="E53" s="24">
        <v>867</v>
      </c>
      <c r="F53" s="1" t="s">
        <v>414</v>
      </c>
      <c r="G53" s="1"/>
      <c r="H53" s="1" t="s">
        <v>416</v>
      </c>
      <c r="I53" s="1"/>
      <c r="J53" s="1"/>
      <c r="K53" s="1"/>
      <c r="L53" s="1"/>
      <c r="M53" s="1"/>
      <c r="N53" s="1"/>
      <c r="O53" s="1"/>
      <c r="P53" s="1"/>
      <c r="Q53" s="1"/>
      <c r="R53" s="1"/>
      <c r="S53" s="1"/>
      <c r="T53" s="1"/>
      <c r="U53" s="1"/>
      <c r="V53" s="1"/>
      <c r="W53" s="1"/>
      <c r="X53" s="1"/>
      <c r="Y53" s="1"/>
      <c r="Z53" s="1"/>
      <c r="AA53" s="1"/>
      <c r="AB53" s="1"/>
      <c r="AC53" s="1"/>
      <c r="AD53" s="1"/>
      <c r="AE53" s="1"/>
      <c r="AF53" s="1"/>
      <c r="AG53" s="1"/>
    </row>
    <row r="54" spans="1:33" x14ac:dyDescent="0.2">
      <c r="A54" s="1"/>
      <c r="B54" s="1"/>
      <c r="C54" s="1"/>
      <c r="D54" s="1"/>
      <c r="E54" s="24"/>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x14ac:dyDescent="0.2">
      <c r="A55" s="1"/>
      <c r="B55" s="5" t="s">
        <v>215</v>
      </c>
      <c r="C55" s="1"/>
      <c r="D55" s="1"/>
      <c r="E55" s="24"/>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x14ac:dyDescent="0.2">
      <c r="A56" s="1"/>
      <c r="B56" s="1"/>
      <c r="C56" s="1" t="s">
        <v>216</v>
      </c>
      <c r="D56" s="1" t="s">
        <v>373</v>
      </c>
      <c r="E56" s="24">
        <v>0</v>
      </c>
      <c r="F56" s="1" t="s">
        <v>171</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x14ac:dyDescent="0.2">
      <c r="A57" s="1"/>
      <c r="B57" s="1"/>
      <c r="C57" s="1" t="s">
        <v>217</v>
      </c>
      <c r="D57" s="1" t="s">
        <v>373</v>
      </c>
      <c r="E57" s="24">
        <v>12.1</v>
      </c>
      <c r="F57" s="1" t="s">
        <v>171</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x14ac:dyDescent="0.2">
      <c r="A73" s="1"/>
      <c r="B73" s="1"/>
      <c r="C73" s="1"/>
      <c r="D73" s="1"/>
      <c r="E73" s="24"/>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x14ac:dyDescent="0.2">
      <c r="A75" s="1"/>
      <c r="B75" s="1"/>
      <c r="C75" s="1"/>
      <c r="D75" s="1"/>
      <c r="E75" s="24"/>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x14ac:dyDescent="0.2">
      <c r="A77" s="1"/>
      <c r="B77" s="1"/>
      <c r="C77" s="1"/>
      <c r="D77" s="1"/>
      <c r="E77" s="24"/>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x14ac:dyDescent="0.2">
      <c r="A78" s="1"/>
      <c r="B78" s="1"/>
      <c r="C78" s="1"/>
      <c r="D78" s="1"/>
      <c r="E78" s="24"/>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x14ac:dyDescent="0.2">
      <c r="A79" s="1"/>
      <c r="B79" s="1"/>
      <c r="C79" s="1"/>
      <c r="D79" s="1"/>
      <c r="E79" s="24"/>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x14ac:dyDescent="0.2">
      <c r="A87" s="1"/>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x14ac:dyDescent="0.2">
      <c r="A88" s="1"/>
      <c r="B88" s="1"/>
      <c r="C88" s="1"/>
      <c r="D88" s="1"/>
      <c r="E88" s="24"/>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x14ac:dyDescent="0.2">
      <c r="A101" s="1"/>
      <c r="B101" s="1"/>
      <c r="C101" s="1"/>
      <c r="D101" s="1"/>
      <c r="E101" s="24"/>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x14ac:dyDescent="0.2">
      <c r="A102" s="1"/>
      <c r="B102" s="1"/>
      <c r="C102" s="1"/>
      <c r="D102" s="1"/>
      <c r="E102" s="24"/>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x14ac:dyDescent="0.2">
      <c r="A103" s="1"/>
      <c r="B103" s="1"/>
      <c r="C103" s="1"/>
      <c r="D103" s="1"/>
      <c r="E103" s="24"/>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x14ac:dyDescent="0.2">
      <c r="A104" s="1"/>
      <c r="B104" s="1"/>
      <c r="C104" s="1"/>
      <c r="D104" s="1"/>
      <c r="E104" s="24"/>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x14ac:dyDescent="0.2">
      <c r="A105" s="1"/>
      <c r="B105" s="1"/>
      <c r="C105" s="1"/>
      <c r="D105" s="1"/>
      <c r="E105" s="24"/>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x14ac:dyDescent="0.2">
      <c r="A106" s="1"/>
      <c r="B106" s="1"/>
      <c r="C106" s="1"/>
      <c r="D106" s="1"/>
      <c r="E106" s="24"/>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x14ac:dyDescent="0.2">
      <c r="A107" s="1"/>
      <c r="B107" s="1"/>
      <c r="C107" s="1"/>
      <c r="D107" s="1"/>
      <c r="E107" s="2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x14ac:dyDescent="0.2">
      <c r="A108" s="1"/>
      <c r="B108" s="1"/>
      <c r="C108" s="1"/>
      <c r="D108" s="1"/>
      <c r="E108" s="24"/>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x14ac:dyDescent="0.2">
      <c r="A109" s="1"/>
      <c r="B109" s="1"/>
      <c r="C109" s="1"/>
      <c r="D109" s="1"/>
      <c r="E109" s="24"/>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x14ac:dyDescent="0.2">
      <c r="A110" s="1"/>
      <c r="B110" s="1"/>
      <c r="C110" s="1"/>
      <c r="D110" s="1"/>
      <c r="E110" s="24"/>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x14ac:dyDescent="0.2">
      <c r="A111" s="1"/>
      <c r="B111" s="1"/>
      <c r="C111" s="1"/>
      <c r="D111" s="1"/>
      <c r="E111" s="24"/>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x14ac:dyDescent="0.2">
      <c r="A112" s="1"/>
      <c r="B112" s="1"/>
      <c r="C112" s="1"/>
      <c r="D112" s="1"/>
      <c r="E112" s="24"/>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x14ac:dyDescent="0.2">
      <c r="A113" s="1"/>
      <c r="B113" s="1"/>
      <c r="C113" s="1"/>
      <c r="D113" s="1"/>
      <c r="E113" s="24"/>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x14ac:dyDescent="0.2">
      <c r="A114" s="1"/>
      <c r="B114" s="1"/>
      <c r="C114" s="1"/>
      <c r="D114" s="1"/>
      <c r="E114" s="2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x14ac:dyDescent="0.2">
      <c r="A115" s="1"/>
      <c r="B115" s="1"/>
      <c r="C115" s="1"/>
      <c r="D115" s="1"/>
      <c r="E115" s="24"/>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x14ac:dyDescent="0.2">
      <c r="A116" s="1"/>
      <c r="B116" s="1"/>
      <c r="C116" s="1"/>
      <c r="D116" s="1"/>
      <c r="E116" s="2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x14ac:dyDescent="0.2">
      <c r="A117" s="1"/>
      <c r="B117" s="1"/>
      <c r="C117" s="1"/>
      <c r="D117" s="1"/>
      <c r="E117" s="24"/>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x14ac:dyDescent="0.2">
      <c r="A118" s="1"/>
      <c r="B118" s="1"/>
      <c r="C118" s="1"/>
      <c r="D118" s="1"/>
      <c r="E118" s="24"/>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x14ac:dyDescent="0.2">
      <c r="A119" s="1"/>
      <c r="B119" s="1"/>
      <c r="C119" s="1"/>
      <c r="D119" s="1"/>
      <c r="E119" s="24"/>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2">
      <c r="A120" s="1"/>
      <c r="B120" s="1"/>
      <c r="C120" s="1"/>
      <c r="D120" s="1"/>
      <c r="E120" s="24"/>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2">
      <c r="A121" s="1"/>
      <c r="B121" s="1"/>
      <c r="C121" s="1"/>
      <c r="D121" s="1"/>
      <c r="E121" s="24"/>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2">
      <c r="A122" s="1"/>
      <c r="B122" s="1"/>
      <c r="C122" s="1"/>
      <c r="D122" s="1"/>
      <c r="E122" s="24"/>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2">
      <c r="A123" s="1"/>
      <c r="B123" s="1"/>
      <c r="C123" s="1"/>
      <c r="D123" s="1"/>
      <c r="E123" s="24"/>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2">
      <c r="A124" s="1"/>
      <c r="B124" s="1"/>
      <c r="C124" s="1"/>
      <c r="D124" s="1"/>
      <c r="E124" s="24"/>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2">
      <c r="A125" s="1"/>
      <c r="B125" s="1"/>
      <c r="C125" s="1"/>
      <c r="D125" s="1"/>
      <c r="E125" s="24"/>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2">
      <c r="A126" s="1"/>
      <c r="B126" s="1"/>
      <c r="C126" s="1"/>
      <c r="D126" s="1"/>
      <c r="E126" s="24"/>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2">
      <c r="A127" s="1"/>
      <c r="B127" s="1"/>
      <c r="C127" s="1"/>
      <c r="D127" s="1"/>
      <c r="E127" s="24"/>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2">
      <c r="A128" s="1"/>
      <c r="B128" s="1"/>
      <c r="C128" s="1"/>
      <c r="D128" s="1"/>
      <c r="E128" s="24"/>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2">
      <c r="A129" s="1"/>
      <c r="B129" s="1"/>
      <c r="C129" s="1"/>
      <c r="D129" s="1"/>
      <c r="E129" s="24"/>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2">
      <c r="A130" s="1"/>
      <c r="B130" s="1"/>
      <c r="C130" s="1"/>
      <c r="D130" s="1"/>
      <c r="E130" s="24"/>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2">
      <c r="A131" s="1"/>
      <c r="B131" s="1"/>
      <c r="C131" s="1"/>
      <c r="D131" s="1"/>
      <c r="E131" s="24"/>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2">
      <c r="A132" s="1"/>
      <c r="B132" s="1"/>
      <c r="C132" s="1"/>
      <c r="D132" s="1"/>
      <c r="E132" s="24"/>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2">
      <c r="A133" s="1"/>
      <c r="B133" s="1"/>
      <c r="C133" s="1"/>
      <c r="D133" s="1"/>
      <c r="E133" s="24"/>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2">
      <c r="A134" s="1"/>
      <c r="B134" s="1"/>
      <c r="C134" s="1"/>
      <c r="D134" s="1"/>
      <c r="E134" s="24"/>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2">
      <c r="A135" s="1"/>
      <c r="B135" s="1"/>
      <c r="C135" s="1"/>
      <c r="D135" s="1"/>
      <c r="E135" s="24"/>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2">
      <c r="A136" s="1"/>
      <c r="B136" s="1"/>
      <c r="C136" s="1"/>
      <c r="D136" s="1"/>
      <c r="E136" s="24"/>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2">
      <c r="A137" s="1"/>
      <c r="B137" s="1"/>
      <c r="C137" s="1"/>
      <c r="D137" s="1"/>
      <c r="E137" s="24"/>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2">
      <c r="A138" s="1"/>
      <c r="B138" s="1"/>
      <c r="C138" s="1"/>
      <c r="D138" s="1"/>
      <c r="E138" s="24"/>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2">
      <c r="A139" s="1"/>
      <c r="B139" s="1"/>
      <c r="C139" s="1"/>
      <c r="D139" s="1"/>
      <c r="E139" s="24"/>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2">
      <c r="A140" s="1"/>
      <c r="B140" s="1"/>
      <c r="C140" s="1"/>
      <c r="D140" s="1"/>
      <c r="E140" s="24"/>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2">
      <c r="A141" s="1"/>
      <c r="B141" s="1"/>
      <c r="C141" s="1"/>
      <c r="D141" s="1"/>
      <c r="E141" s="24"/>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2">
      <c r="A142" s="1"/>
      <c r="B142" s="1"/>
      <c r="C142" s="1"/>
      <c r="D142" s="1"/>
      <c r="E142" s="24"/>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2">
      <c r="A143" s="1"/>
      <c r="B143" s="1"/>
      <c r="C143" s="1"/>
      <c r="D143" s="1"/>
      <c r="E143" s="24"/>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2">
      <c r="A144" s="1"/>
      <c r="B144" s="1"/>
      <c r="C144" s="1"/>
      <c r="D144" s="1"/>
      <c r="E144" s="24"/>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2">
      <c r="A145" s="1"/>
      <c r="B145" s="1"/>
      <c r="C145" s="1"/>
      <c r="D145" s="1"/>
      <c r="E145" s="24"/>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2">
      <c r="A146" s="1"/>
      <c r="B146" s="1"/>
      <c r="C146" s="1"/>
      <c r="D146" s="1"/>
      <c r="E146" s="24"/>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2">
      <c r="A147" s="1"/>
      <c r="B147" s="1"/>
      <c r="C147" s="1"/>
      <c r="D147" s="1"/>
      <c r="E147" s="24"/>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2">
      <c r="A148" s="1"/>
      <c r="B148" s="1"/>
      <c r="C148" s="1"/>
      <c r="D148" s="1"/>
      <c r="E148" s="24"/>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2">
      <c r="A149" s="1"/>
      <c r="B149" s="1"/>
      <c r="C149" s="1"/>
      <c r="D149" s="1"/>
      <c r="E149" s="24"/>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2">
      <c r="A150" s="1"/>
      <c r="B150" s="1"/>
      <c r="C150" s="1"/>
      <c r="D150" s="1"/>
      <c r="E150" s="24"/>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2">
      <c r="A151" s="1"/>
      <c r="B151" s="1"/>
      <c r="C151" s="1"/>
      <c r="D151" s="1"/>
      <c r="E151" s="24"/>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2">
      <c r="A152" s="1"/>
      <c r="B152" s="1"/>
      <c r="C152" s="1"/>
      <c r="D152" s="1"/>
      <c r="E152" s="24"/>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2">
      <c r="A153" s="1"/>
      <c r="B153" s="1"/>
      <c r="C153" s="1"/>
      <c r="D153" s="1"/>
      <c r="E153" s="24"/>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2">
      <c r="A154" s="1"/>
      <c r="B154" s="1"/>
      <c r="C154" s="1"/>
      <c r="D154" s="1"/>
      <c r="E154" s="24"/>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2">
      <c r="A155" s="1"/>
      <c r="B155" s="1"/>
      <c r="C155" s="1"/>
      <c r="D155" s="1"/>
      <c r="E155" s="24"/>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
      <c r="A156" s="1"/>
      <c r="B156" s="1"/>
      <c r="C156" s="1"/>
      <c r="D156" s="1"/>
      <c r="E156" s="24"/>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2">
      <c r="A157" s="1"/>
      <c r="B157" s="1"/>
      <c r="C157" s="1"/>
      <c r="D157" s="1"/>
      <c r="E157" s="24"/>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
      <c r="A158" s="1"/>
      <c r="B158" s="1"/>
      <c r="C158" s="1"/>
      <c r="D158" s="1"/>
      <c r="E158" s="24"/>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
      <c r="A159" s="1"/>
      <c r="B159" s="1"/>
      <c r="C159" s="1"/>
      <c r="D159" s="1"/>
      <c r="E159" s="24"/>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2">
      <c r="A160" s="1"/>
      <c r="B160" s="1"/>
      <c r="C160" s="1"/>
      <c r="D160" s="1"/>
      <c r="E160" s="24"/>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2">
      <c r="A161" s="1"/>
      <c r="B161" s="1"/>
      <c r="C161" s="1"/>
      <c r="D161" s="1"/>
      <c r="E161" s="24"/>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2">
      <c r="A162" s="1"/>
      <c r="B162" s="1"/>
      <c r="C162" s="1"/>
      <c r="D162" s="1"/>
      <c r="E162" s="24"/>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2">
      <c r="A163" s="1"/>
      <c r="B163" s="1"/>
      <c r="C163" s="1"/>
      <c r="D163" s="1"/>
      <c r="E163" s="24"/>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2">
      <c r="A164" s="1"/>
      <c r="B164" s="1"/>
      <c r="C164" s="1"/>
      <c r="D164" s="1"/>
      <c r="E164" s="24"/>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2">
      <c r="A165" s="1"/>
      <c r="B165" s="1"/>
      <c r="C165" s="1"/>
      <c r="D165" s="1"/>
      <c r="E165" s="24"/>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2">
      <c r="A166" s="1"/>
      <c r="B166" s="1"/>
      <c r="C166" s="1"/>
      <c r="D166" s="1"/>
      <c r="E166" s="24"/>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2">
      <c r="A167" s="1"/>
      <c r="B167" s="1"/>
      <c r="C167" s="1"/>
      <c r="D167" s="1"/>
      <c r="E167" s="24"/>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2">
      <c r="A168" s="1"/>
      <c r="B168" s="1"/>
      <c r="C168" s="1"/>
      <c r="D168" s="1"/>
      <c r="E168" s="24"/>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2">
      <c r="A169" s="1"/>
      <c r="B169" s="1"/>
      <c r="C169" s="1"/>
      <c r="D169" s="1"/>
      <c r="E169" s="24"/>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2">
      <c r="A170" s="1"/>
      <c r="B170" s="1"/>
      <c r="C170" s="1"/>
      <c r="D170" s="1"/>
      <c r="E170" s="24"/>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2">
      <c r="A171" s="1"/>
      <c r="B171" s="1"/>
      <c r="C171" s="1"/>
      <c r="D171" s="1"/>
      <c r="E171" s="24"/>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2">
      <c r="A172" s="1"/>
      <c r="B172" s="1"/>
      <c r="C172" s="1"/>
      <c r="D172" s="1"/>
      <c r="E172" s="24"/>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2">
      <c r="A173" s="1"/>
      <c r="B173" s="1"/>
      <c r="C173" s="1"/>
      <c r="D173" s="1"/>
      <c r="E173" s="24"/>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2">
      <c r="A174" s="1"/>
      <c r="B174" s="1"/>
      <c r="C174" s="1"/>
      <c r="D174" s="1"/>
      <c r="E174" s="24"/>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2">
      <c r="A175" s="1"/>
      <c r="B175" s="1"/>
      <c r="C175" s="1"/>
      <c r="D175" s="1"/>
      <c r="E175" s="24"/>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2">
      <c r="A176" s="1"/>
      <c r="B176" s="1"/>
      <c r="C176" s="1"/>
      <c r="D176" s="1"/>
      <c r="E176" s="24"/>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2">
      <c r="A177" s="1"/>
      <c r="B177" s="1"/>
      <c r="C177" s="1"/>
      <c r="D177" s="1"/>
      <c r="E177" s="24"/>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2">
      <c r="A178" s="1"/>
      <c r="B178" s="1"/>
      <c r="C178" s="1"/>
      <c r="D178" s="1"/>
      <c r="E178" s="24"/>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2">
      <c r="A179" s="1"/>
      <c r="B179" s="1"/>
      <c r="C179" s="1"/>
      <c r="D179" s="1"/>
      <c r="E179" s="24"/>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2">
      <c r="A180" s="1"/>
      <c r="B180" s="1"/>
      <c r="C180" s="1"/>
      <c r="D180" s="1"/>
      <c r="E180" s="24"/>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2">
      <c r="A181" s="1"/>
      <c r="B181" s="1"/>
      <c r="C181" s="1"/>
      <c r="D181" s="1"/>
      <c r="E181" s="24"/>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2">
      <c r="A182" s="1"/>
      <c r="B182" s="1"/>
      <c r="C182" s="1"/>
      <c r="D182" s="1"/>
      <c r="E182" s="24"/>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2">
      <c r="A183" s="1"/>
      <c r="B183" s="1"/>
      <c r="C183" s="1"/>
      <c r="D183" s="1"/>
      <c r="E183" s="24"/>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2">
      <c r="A184" s="1"/>
      <c r="B184" s="1"/>
      <c r="C184" s="1"/>
      <c r="D184" s="1"/>
      <c r="E184" s="24"/>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2">
      <c r="A185" s="1"/>
      <c r="B185" s="1"/>
      <c r="C185" s="1"/>
      <c r="D185" s="1"/>
      <c r="E185" s="24"/>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2">
      <c r="A186" s="1"/>
      <c r="B186" s="1"/>
      <c r="C186" s="1"/>
      <c r="D186" s="1"/>
      <c r="E186" s="24"/>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2">
      <c r="A187" s="1"/>
      <c r="B187" s="1"/>
      <c r="C187" s="1"/>
      <c r="D187" s="1"/>
      <c r="E187" s="24"/>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2">
      <c r="A188" s="1"/>
      <c r="B188" s="1"/>
      <c r="C188" s="1"/>
      <c r="D188" s="1"/>
      <c r="E188" s="24"/>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2">
      <c r="A189" s="1"/>
      <c r="B189" s="1"/>
      <c r="C189" s="1"/>
      <c r="D189" s="1"/>
      <c r="E189" s="24"/>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2">
      <c r="A190" s="1"/>
      <c r="B190" s="1"/>
      <c r="C190" s="1"/>
      <c r="D190" s="1"/>
      <c r="E190" s="24"/>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2">
      <c r="A191" s="1"/>
      <c r="B191" s="1"/>
      <c r="C191" s="1"/>
      <c r="D191" s="1"/>
      <c r="E191" s="24"/>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x14ac:dyDescent="0.2">
      <c r="A192" s="1"/>
      <c r="B192" s="1"/>
      <c r="C192" s="1"/>
      <c r="D192" s="1"/>
      <c r="E192" s="24"/>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x14ac:dyDescent="0.2">
      <c r="A193" s="1"/>
      <c r="B193" s="1"/>
      <c r="C193" s="1"/>
      <c r="D193" s="1"/>
      <c r="E193" s="24"/>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x14ac:dyDescent="0.2">
      <c r="A194" s="1"/>
      <c r="B194" s="1"/>
      <c r="C194" s="1"/>
      <c r="D194" s="1"/>
      <c r="E194" s="24"/>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x14ac:dyDescent="0.2">
      <c r="A195" s="1"/>
      <c r="B195" s="1"/>
      <c r="C195" s="1"/>
      <c r="D195" s="1"/>
      <c r="E195" s="24"/>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x14ac:dyDescent="0.2">
      <c r="A196" s="1"/>
      <c r="B196" s="1"/>
      <c r="C196" s="1"/>
      <c r="D196" s="1"/>
      <c r="E196" s="24"/>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x14ac:dyDescent="0.2">
      <c r="A197" s="1"/>
      <c r="B197" s="1"/>
      <c r="C197" s="1"/>
      <c r="D197" s="1"/>
      <c r="E197" s="24"/>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x14ac:dyDescent="0.2">
      <c r="A198" s="1"/>
      <c r="B198" s="1"/>
      <c r="C198" s="1"/>
      <c r="D198" s="1"/>
      <c r="E198" s="24"/>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x14ac:dyDescent="0.2">
      <c r="A199" s="1"/>
      <c r="B199" s="1"/>
      <c r="C199" s="1"/>
      <c r="D199" s="1"/>
      <c r="E199" s="24"/>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sheetData>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AF85"/>
  <sheetViews>
    <sheetView workbookViewId="0"/>
  </sheetViews>
  <sheetFormatPr baseColWidth="10" defaultRowHeight="16" x14ac:dyDescent="0.2"/>
  <cols>
    <col min="2" max="2" width="31.6640625" customWidth="1"/>
    <col min="3" max="3" width="25" customWidth="1"/>
    <col min="4" max="4" width="14.1640625" customWidth="1"/>
    <col min="5" max="5" width="12.6640625" style="27" customWidth="1"/>
    <col min="7" max="7" width="16.6640625" customWidth="1"/>
  </cols>
  <sheetData>
    <row r="1" spans="1:32"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row>
    <row r="2" spans="1:32" ht="21" x14ac:dyDescent="0.25">
      <c r="A2" s="1"/>
      <c r="B2" s="6" t="s">
        <v>518</v>
      </c>
      <c r="C2" s="1"/>
      <c r="D2" s="1"/>
      <c r="E2" s="24"/>
      <c r="F2" s="1"/>
      <c r="G2" s="1"/>
      <c r="H2" s="1"/>
      <c r="I2" s="1"/>
      <c r="J2" s="1"/>
      <c r="K2" s="1"/>
      <c r="L2" s="1"/>
      <c r="M2" s="1"/>
      <c r="N2" s="1"/>
      <c r="O2" s="1"/>
      <c r="P2" s="1"/>
      <c r="Q2" s="1"/>
      <c r="R2" s="1"/>
      <c r="S2" s="1"/>
      <c r="T2" s="1"/>
      <c r="U2" s="1"/>
      <c r="V2" s="1"/>
      <c r="W2" s="1"/>
      <c r="X2" s="1"/>
      <c r="Y2" s="1"/>
      <c r="Z2" s="1"/>
      <c r="AA2" s="1"/>
      <c r="AB2" s="1"/>
      <c r="AC2" s="1"/>
      <c r="AD2" s="1"/>
      <c r="AE2" s="1"/>
    </row>
    <row r="3" spans="1:32"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row>
    <row r="4" spans="1:32" x14ac:dyDescent="0.2">
      <c r="A4" s="1"/>
      <c r="B4" s="5" t="s">
        <v>1</v>
      </c>
      <c r="C4" s="5" t="s">
        <v>9</v>
      </c>
      <c r="D4" s="5" t="s">
        <v>487</v>
      </c>
      <c r="E4" s="25" t="s">
        <v>19</v>
      </c>
      <c r="F4" s="5" t="s">
        <v>12</v>
      </c>
      <c r="G4" s="5" t="s">
        <v>175</v>
      </c>
      <c r="H4" s="1"/>
      <c r="I4" s="1"/>
      <c r="J4" s="1"/>
      <c r="K4" s="1"/>
      <c r="L4" s="1"/>
      <c r="M4" s="1"/>
      <c r="N4" s="1"/>
      <c r="O4" s="1"/>
      <c r="P4" s="1"/>
      <c r="Q4" s="1"/>
      <c r="R4" s="1"/>
      <c r="S4" s="1"/>
      <c r="T4" s="1"/>
      <c r="U4" s="1"/>
      <c r="V4" s="1"/>
      <c r="W4" s="1"/>
      <c r="X4" s="1"/>
      <c r="Y4" s="1"/>
      <c r="Z4" s="1"/>
      <c r="AA4" s="1"/>
      <c r="AB4" s="1"/>
      <c r="AC4" s="1"/>
      <c r="AD4" s="1"/>
      <c r="AE4" s="1"/>
    </row>
    <row r="5" spans="1:32"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row>
    <row r="6" spans="1:32" x14ac:dyDescent="0.2">
      <c r="A6" s="1"/>
      <c r="B6" s="5" t="s">
        <v>503</v>
      </c>
      <c r="C6" s="5"/>
      <c r="D6" s="1"/>
      <c r="E6" s="24"/>
      <c r="F6" s="5"/>
      <c r="G6" s="1"/>
      <c r="H6" s="1"/>
      <c r="I6" s="1"/>
      <c r="J6" s="1"/>
      <c r="K6" s="1"/>
      <c r="L6" s="1"/>
      <c r="M6" s="1"/>
      <c r="N6" s="1"/>
      <c r="O6" s="1"/>
      <c r="P6" s="1"/>
      <c r="Q6" s="1"/>
      <c r="R6" s="1"/>
      <c r="S6" s="1"/>
      <c r="T6" s="1"/>
      <c r="U6" s="1"/>
      <c r="V6" s="1"/>
      <c r="W6" s="1"/>
      <c r="X6" s="1"/>
      <c r="Y6" s="1"/>
      <c r="Z6" s="1"/>
      <c r="AA6" s="1"/>
      <c r="AB6" s="1"/>
      <c r="AC6" s="1"/>
      <c r="AD6" s="1"/>
      <c r="AE6" s="1"/>
      <c r="AF6" s="1"/>
    </row>
    <row r="7" spans="1:32" x14ac:dyDescent="0.2">
      <c r="A7" s="1"/>
      <c r="B7" s="35"/>
      <c r="C7" s="35" t="s">
        <v>37</v>
      </c>
      <c r="D7" s="1">
        <v>20</v>
      </c>
      <c r="E7" s="36">
        <v>0</v>
      </c>
      <c r="F7" s="35"/>
      <c r="G7" s="1" t="s">
        <v>469</v>
      </c>
      <c r="H7" s="1"/>
      <c r="I7" s="1"/>
      <c r="J7" s="1"/>
      <c r="K7" s="1"/>
      <c r="L7" s="1"/>
      <c r="M7" s="1"/>
      <c r="N7" s="1"/>
      <c r="O7" s="1"/>
      <c r="P7" s="1"/>
      <c r="Q7" s="1"/>
      <c r="R7" s="1"/>
      <c r="S7" s="1"/>
      <c r="T7" s="1"/>
      <c r="U7" s="1"/>
      <c r="V7" s="1"/>
      <c r="W7" s="1"/>
      <c r="X7" s="1"/>
      <c r="Y7" s="1"/>
      <c r="Z7" s="1"/>
      <c r="AA7" s="1"/>
      <c r="AB7" s="1"/>
      <c r="AC7" s="1"/>
      <c r="AD7" s="1"/>
      <c r="AE7" s="1"/>
      <c r="AF7" s="1"/>
    </row>
    <row r="8" spans="1:32" x14ac:dyDescent="0.2">
      <c r="A8" s="1"/>
      <c r="B8" s="35"/>
      <c r="C8" s="35" t="s">
        <v>38</v>
      </c>
      <c r="D8" s="1">
        <v>25</v>
      </c>
      <c r="E8" s="36">
        <v>0</v>
      </c>
      <c r="F8" s="35"/>
      <c r="G8" s="1" t="s">
        <v>516</v>
      </c>
      <c r="H8" s="1"/>
      <c r="I8" s="1"/>
      <c r="J8" s="1"/>
      <c r="K8" s="1"/>
      <c r="L8" s="1"/>
      <c r="M8" s="1"/>
      <c r="N8" s="1"/>
      <c r="O8" s="1"/>
      <c r="P8" s="1"/>
      <c r="Q8" s="1"/>
      <c r="R8" s="1"/>
      <c r="S8" s="1"/>
      <c r="T8" s="1"/>
      <c r="U8" s="1"/>
      <c r="V8" s="1"/>
      <c r="W8" s="1"/>
      <c r="X8" s="1"/>
      <c r="Y8" s="1"/>
      <c r="Z8" s="1"/>
      <c r="AA8" s="1"/>
      <c r="AB8" s="1"/>
      <c r="AC8" s="1"/>
      <c r="AD8" s="1"/>
      <c r="AE8" s="1"/>
      <c r="AF8" s="1"/>
    </row>
    <row r="9" spans="1:32" x14ac:dyDescent="0.2">
      <c r="A9" s="1"/>
      <c r="B9" s="35"/>
      <c r="C9" s="35" t="s">
        <v>39</v>
      </c>
      <c r="D9" s="1">
        <v>0</v>
      </c>
      <c r="E9" s="36">
        <v>0</v>
      </c>
      <c r="F9" s="35"/>
      <c r="G9" s="1"/>
      <c r="H9" s="1"/>
      <c r="I9" s="1"/>
      <c r="J9" s="1"/>
      <c r="K9" s="1"/>
      <c r="L9" s="1"/>
      <c r="M9" s="1"/>
      <c r="N9" s="1"/>
      <c r="O9" s="1"/>
      <c r="P9" s="1"/>
      <c r="Q9" s="1"/>
      <c r="R9" s="1"/>
      <c r="S9" s="1"/>
      <c r="T9" s="1"/>
      <c r="U9" s="1"/>
      <c r="V9" s="1"/>
      <c r="W9" s="1"/>
      <c r="X9" s="1"/>
      <c r="Y9" s="1"/>
      <c r="Z9" s="1"/>
      <c r="AA9" s="1"/>
      <c r="AB9" s="1"/>
      <c r="AC9" s="1"/>
      <c r="AD9" s="1"/>
      <c r="AE9" s="1"/>
      <c r="AF9" s="1"/>
    </row>
    <row r="10" spans="1:32" x14ac:dyDescent="0.2">
      <c r="A10" s="1"/>
      <c r="B10" s="35"/>
      <c r="C10" s="35" t="s">
        <v>40</v>
      </c>
      <c r="D10" s="1">
        <v>0</v>
      </c>
      <c r="E10" s="36">
        <v>0</v>
      </c>
      <c r="F10" s="35"/>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2" x14ac:dyDescent="0.2">
      <c r="A11" s="1"/>
      <c r="B11" s="35"/>
      <c r="C11" s="35" t="s">
        <v>35</v>
      </c>
      <c r="D11" s="1">
        <v>20</v>
      </c>
      <c r="E11" s="36">
        <v>0</v>
      </c>
      <c r="F11" s="35"/>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x14ac:dyDescent="0.2">
      <c r="A12" s="1"/>
      <c r="B12" s="35"/>
      <c r="C12" s="35" t="s">
        <v>504</v>
      </c>
      <c r="D12" s="1">
        <v>35</v>
      </c>
      <c r="E12" s="36">
        <v>1</v>
      </c>
      <c r="F12" s="35"/>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x14ac:dyDescent="0.2">
      <c r="A13" s="1"/>
      <c r="B13" s="35"/>
      <c r="C13" s="35"/>
      <c r="D13" s="1"/>
      <c r="E13" s="36"/>
      <c r="F13" s="35"/>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2" x14ac:dyDescent="0.2">
      <c r="A14" s="1"/>
      <c r="B14" s="5" t="s">
        <v>505</v>
      </c>
      <c r="C14" s="35"/>
      <c r="D14" s="1"/>
      <c r="E14" s="36"/>
      <c r="F14" s="35"/>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2">
      <c r="A15" s="1"/>
      <c r="B15" s="35"/>
      <c r="C15" s="1" t="s">
        <v>35</v>
      </c>
      <c r="D15" s="1">
        <v>16.2</v>
      </c>
      <c r="E15" s="24">
        <v>16.2</v>
      </c>
      <c r="F15" s="1" t="s">
        <v>33</v>
      </c>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x14ac:dyDescent="0.2">
      <c r="A16" s="1"/>
      <c r="B16" s="35"/>
      <c r="C16" s="1" t="s">
        <v>36</v>
      </c>
      <c r="D16" s="1">
        <v>15.8</v>
      </c>
      <c r="E16" s="24">
        <v>15.8</v>
      </c>
      <c r="F16" s="1" t="s">
        <v>33</v>
      </c>
      <c r="G16" s="1"/>
      <c r="H16" s="5"/>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
      <c r="A17" s="1"/>
      <c r="B17" s="35"/>
      <c r="C17" s="1" t="s">
        <v>34</v>
      </c>
      <c r="D17" s="1">
        <v>37</v>
      </c>
      <c r="E17" s="24">
        <v>67</v>
      </c>
      <c r="F17" s="1" t="s">
        <v>33</v>
      </c>
      <c r="G17" s="1"/>
      <c r="H17" s="5"/>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
      <c r="A18" s="1"/>
      <c r="B18" s="5"/>
      <c r="C18" s="1" t="s">
        <v>37</v>
      </c>
      <c r="D18" s="1">
        <v>10</v>
      </c>
      <c r="E18" s="24">
        <v>0</v>
      </c>
      <c r="F18" s="1" t="s">
        <v>33</v>
      </c>
      <c r="G18" s="1" t="s">
        <v>459</v>
      </c>
      <c r="H18" s="5"/>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
      <c r="A19" s="1"/>
      <c r="B19" s="5"/>
      <c r="C19" s="1" t="s">
        <v>38</v>
      </c>
      <c r="D19" s="1">
        <v>20</v>
      </c>
      <c r="E19" s="24">
        <v>0</v>
      </c>
      <c r="F19" s="1" t="s">
        <v>33</v>
      </c>
      <c r="G19" s="1" t="s">
        <v>459</v>
      </c>
      <c r="H19" s="5"/>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
      <c r="B20" s="5"/>
      <c r="C20" s="1" t="s">
        <v>39</v>
      </c>
      <c r="D20" s="38" t="s">
        <v>373</v>
      </c>
      <c r="E20" s="24">
        <v>0</v>
      </c>
      <c r="F20" s="1" t="s">
        <v>33</v>
      </c>
      <c r="G20" s="1"/>
      <c r="H20" s="5"/>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
      <c r="A21" s="1"/>
      <c r="B21" s="5"/>
      <c r="C21" s="1" t="s">
        <v>40</v>
      </c>
      <c r="D21" s="38" t="s">
        <v>373</v>
      </c>
      <c r="E21" s="24">
        <v>0</v>
      </c>
      <c r="F21" s="1" t="s">
        <v>33</v>
      </c>
      <c r="G21" s="1"/>
      <c r="H21" s="5"/>
      <c r="I21" s="1"/>
      <c r="J21" s="1"/>
      <c r="K21" s="1"/>
      <c r="L21" s="1"/>
      <c r="M21" s="1"/>
      <c r="N21" s="1"/>
      <c r="O21" s="1"/>
      <c r="P21" s="1"/>
      <c r="Q21" s="1"/>
      <c r="R21" s="1"/>
      <c r="S21" s="1"/>
      <c r="T21" s="1"/>
      <c r="U21" s="1"/>
      <c r="V21" s="1"/>
      <c r="W21" s="1"/>
      <c r="X21" s="1"/>
      <c r="Y21" s="1"/>
      <c r="Z21" s="1"/>
      <c r="AA21" s="1"/>
      <c r="AB21" s="1"/>
      <c r="AC21" s="1"/>
      <c r="AD21" s="1"/>
      <c r="AE21" s="1"/>
      <c r="AF21" s="1"/>
    </row>
    <row r="22" spans="1:32" x14ac:dyDescent="0.2">
      <c r="A22" s="1"/>
      <c r="B22" s="5"/>
      <c r="C22" s="35" t="s">
        <v>504</v>
      </c>
      <c r="D22" s="1">
        <v>1</v>
      </c>
      <c r="E22" s="24">
        <v>1</v>
      </c>
      <c r="F22" s="1" t="s">
        <v>33</v>
      </c>
      <c r="G22" s="1"/>
      <c r="H22" s="5"/>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2">
      <c r="A23" s="1"/>
      <c r="B23" s="5"/>
      <c r="C23" s="35"/>
      <c r="D23" s="37"/>
      <c r="E23" s="24"/>
      <c r="F23" s="5"/>
      <c r="G23" s="5"/>
      <c r="H23" s="5"/>
      <c r="I23" s="1"/>
      <c r="J23" s="1"/>
      <c r="K23" s="1"/>
      <c r="L23" s="1"/>
      <c r="M23" s="1"/>
      <c r="N23" s="1"/>
      <c r="O23" s="1"/>
      <c r="P23" s="1"/>
      <c r="Q23" s="1"/>
      <c r="R23" s="1"/>
      <c r="S23" s="1"/>
      <c r="T23" s="1"/>
      <c r="U23" s="1"/>
      <c r="V23" s="1"/>
      <c r="W23" s="1"/>
      <c r="X23" s="1"/>
      <c r="Y23" s="1"/>
      <c r="Z23" s="1"/>
      <c r="AA23" s="1"/>
      <c r="AB23" s="1"/>
      <c r="AC23" s="1"/>
      <c r="AD23" s="1"/>
      <c r="AE23" s="1"/>
      <c r="AF23" s="1"/>
    </row>
    <row r="24" spans="1:32" x14ac:dyDescent="0.2">
      <c r="A24" s="1"/>
      <c r="B24" s="5" t="s">
        <v>506</v>
      </c>
      <c r="C24" s="35"/>
      <c r="D24" s="37"/>
      <c r="E24" s="24"/>
      <c r="F24" s="5"/>
      <c r="G24" s="5"/>
      <c r="H24" s="5"/>
      <c r="I24" s="1"/>
      <c r="J24" s="1"/>
      <c r="K24" s="1"/>
      <c r="L24" s="1"/>
      <c r="M24" s="1"/>
      <c r="N24" s="1"/>
      <c r="O24" s="1"/>
      <c r="P24" s="1"/>
      <c r="Q24" s="1"/>
      <c r="R24" s="1"/>
      <c r="S24" s="1"/>
      <c r="T24" s="1"/>
      <c r="U24" s="1"/>
      <c r="V24" s="1"/>
      <c r="W24" s="1"/>
      <c r="X24" s="1"/>
      <c r="Y24" s="1"/>
      <c r="Z24" s="1"/>
      <c r="AA24" s="1"/>
      <c r="AB24" s="1"/>
      <c r="AC24" s="1"/>
      <c r="AD24" s="1"/>
      <c r="AE24" s="1"/>
      <c r="AF24" s="1"/>
    </row>
    <row r="25" spans="1:32" x14ac:dyDescent="0.2">
      <c r="A25" s="1"/>
      <c r="B25" s="5"/>
      <c r="C25" s="35" t="s">
        <v>34</v>
      </c>
      <c r="D25" s="38" t="s">
        <v>373</v>
      </c>
      <c r="E25" s="24">
        <v>20.8</v>
      </c>
      <c r="F25" s="5"/>
      <c r="G25" s="5"/>
      <c r="H25" s="5"/>
      <c r="I25" s="1"/>
      <c r="J25" s="1"/>
      <c r="K25" s="1"/>
      <c r="L25" s="1"/>
      <c r="M25" s="1"/>
      <c r="N25" s="1"/>
      <c r="O25" s="1"/>
      <c r="P25" s="1"/>
      <c r="Q25" s="1"/>
      <c r="R25" s="1"/>
      <c r="S25" s="1"/>
      <c r="T25" s="1"/>
      <c r="U25" s="1"/>
      <c r="V25" s="1"/>
      <c r="W25" s="1"/>
      <c r="X25" s="1"/>
      <c r="Y25" s="1"/>
      <c r="Z25" s="1"/>
      <c r="AA25" s="1"/>
      <c r="AB25" s="1"/>
      <c r="AC25" s="1"/>
      <c r="AD25" s="1"/>
      <c r="AE25" s="1"/>
      <c r="AF25" s="1"/>
    </row>
    <row r="26" spans="1:32" x14ac:dyDescent="0.2">
      <c r="A26" s="1"/>
      <c r="B26" s="5"/>
      <c r="C26" s="35" t="s">
        <v>168</v>
      </c>
      <c r="D26" s="38" t="s">
        <v>373</v>
      </c>
      <c r="E26" s="24">
        <v>16.3</v>
      </c>
      <c r="F26" s="5"/>
      <c r="G26" s="5"/>
      <c r="H26" s="5"/>
      <c r="I26" s="1"/>
      <c r="J26" s="1"/>
      <c r="K26" s="1"/>
      <c r="L26" s="1"/>
      <c r="M26" s="1"/>
      <c r="N26" s="1"/>
      <c r="O26" s="1"/>
      <c r="P26" s="1"/>
      <c r="Q26" s="1"/>
      <c r="R26" s="1"/>
      <c r="S26" s="1"/>
      <c r="T26" s="1"/>
      <c r="U26" s="1"/>
      <c r="V26" s="1"/>
      <c r="W26" s="1"/>
      <c r="X26" s="1"/>
      <c r="Y26" s="1"/>
      <c r="Z26" s="1"/>
      <c r="AA26" s="1"/>
      <c r="AB26" s="1"/>
      <c r="AC26" s="1"/>
      <c r="AD26" s="1"/>
      <c r="AE26" s="1"/>
      <c r="AF26" s="1"/>
    </row>
    <row r="27" spans="1:32" x14ac:dyDescent="0.2">
      <c r="A27" s="1"/>
      <c r="B27" s="5"/>
      <c r="C27" s="35" t="s">
        <v>169</v>
      </c>
      <c r="D27" s="38" t="s">
        <v>373</v>
      </c>
      <c r="E27" s="24">
        <v>68.900000000000006</v>
      </c>
      <c r="F27" s="5"/>
      <c r="G27" s="5"/>
      <c r="H27" s="5"/>
      <c r="I27" s="1"/>
      <c r="J27" s="1"/>
      <c r="K27" s="1"/>
      <c r="L27" s="1"/>
      <c r="M27" s="1"/>
      <c r="N27" s="1"/>
      <c r="O27" s="1"/>
      <c r="P27" s="1"/>
      <c r="Q27" s="1"/>
      <c r="R27" s="1"/>
      <c r="S27" s="1"/>
      <c r="T27" s="1"/>
      <c r="U27" s="1"/>
      <c r="V27" s="1"/>
      <c r="W27" s="1"/>
      <c r="X27" s="1"/>
      <c r="Y27" s="1"/>
      <c r="Z27" s="1"/>
      <c r="AA27" s="1"/>
      <c r="AB27" s="1"/>
      <c r="AC27" s="1"/>
      <c r="AD27" s="1"/>
      <c r="AE27" s="1"/>
      <c r="AF27" s="1"/>
    </row>
    <row r="28" spans="1:32" x14ac:dyDescent="0.2">
      <c r="A28" s="1"/>
      <c r="B28" s="5"/>
      <c r="C28" s="35" t="s">
        <v>170</v>
      </c>
      <c r="D28" s="38" t="s">
        <v>373</v>
      </c>
      <c r="E28" s="24">
        <v>0</v>
      </c>
      <c r="F28" s="5"/>
      <c r="G28" s="5"/>
      <c r="H28" s="5"/>
      <c r="I28" s="1"/>
      <c r="J28" s="1"/>
      <c r="K28" s="1"/>
      <c r="L28" s="1"/>
      <c r="M28" s="1"/>
      <c r="N28" s="1"/>
      <c r="O28" s="1"/>
      <c r="P28" s="1"/>
      <c r="Q28" s="1"/>
      <c r="R28" s="1"/>
      <c r="S28" s="1"/>
      <c r="T28" s="1"/>
      <c r="U28" s="1"/>
      <c r="V28" s="1"/>
      <c r="W28" s="1"/>
      <c r="X28" s="1"/>
      <c r="Y28" s="1"/>
      <c r="Z28" s="1"/>
      <c r="AA28" s="1"/>
      <c r="AB28" s="1"/>
      <c r="AC28" s="1"/>
      <c r="AD28" s="1"/>
      <c r="AE28" s="1"/>
      <c r="AF28" s="1"/>
    </row>
    <row r="29" spans="1:32" x14ac:dyDescent="0.2">
      <c r="A29" s="1"/>
      <c r="B29" s="5"/>
      <c r="C29" s="35"/>
      <c r="D29" s="38"/>
      <c r="E29" s="24"/>
      <c r="F29" s="5"/>
      <c r="G29" s="5"/>
      <c r="H29" s="5"/>
      <c r="I29" s="1"/>
      <c r="J29" s="1"/>
      <c r="K29" s="1"/>
      <c r="L29" s="1"/>
      <c r="M29" s="1"/>
      <c r="N29" s="1"/>
      <c r="O29" s="1"/>
      <c r="P29" s="1"/>
      <c r="Q29" s="1"/>
      <c r="R29" s="1"/>
      <c r="S29" s="1"/>
      <c r="T29" s="1"/>
      <c r="U29" s="1"/>
      <c r="V29" s="1"/>
      <c r="W29" s="1"/>
      <c r="X29" s="1"/>
      <c r="Y29" s="1"/>
      <c r="Z29" s="1"/>
      <c r="AA29" s="1"/>
      <c r="AB29" s="1"/>
      <c r="AC29" s="1"/>
      <c r="AD29" s="1"/>
      <c r="AE29" s="1"/>
      <c r="AF29" s="1"/>
    </row>
    <row r="30" spans="1:32" x14ac:dyDescent="0.2">
      <c r="A30" s="1"/>
      <c r="B30" s="5" t="s">
        <v>507</v>
      </c>
      <c r="C30" s="35"/>
      <c r="D30" s="35"/>
      <c r="E30" s="24"/>
      <c r="F30" s="5"/>
      <c r="G30" s="5"/>
      <c r="H30" s="5"/>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2">
      <c r="A31" s="1"/>
      <c r="B31" s="5"/>
      <c r="C31" s="35" t="s">
        <v>34</v>
      </c>
      <c r="D31" s="37">
        <v>1000</v>
      </c>
      <c r="E31" s="24">
        <v>1471</v>
      </c>
      <c r="F31" s="35" t="s">
        <v>171</v>
      </c>
      <c r="G31" s="15">
        <f>D31*2</f>
        <v>2000</v>
      </c>
      <c r="H31" s="1" t="s">
        <v>464</v>
      </c>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2">
      <c r="A32" s="1"/>
      <c r="B32" s="5"/>
      <c r="C32" s="35" t="s">
        <v>36</v>
      </c>
      <c r="D32" s="37">
        <f>7/H32*63.7</f>
        <v>102.05607476635515</v>
      </c>
      <c r="E32" s="24">
        <v>63.7</v>
      </c>
      <c r="F32" s="35" t="s">
        <v>171</v>
      </c>
      <c r="G32" s="15">
        <f>D32*1</f>
        <v>102.05607476635515</v>
      </c>
      <c r="H32" s="15">
        <f>(3.31825-1.4832)/0.42</f>
        <v>4.3691666666666666</v>
      </c>
      <c r="I32" s="1" t="s">
        <v>380</v>
      </c>
      <c r="J32" s="1"/>
      <c r="K32" s="1"/>
      <c r="L32" s="1"/>
      <c r="M32" s="1"/>
      <c r="N32" s="1"/>
      <c r="O32" s="1"/>
      <c r="P32" s="1"/>
      <c r="Q32" s="1"/>
      <c r="R32" s="1"/>
      <c r="S32" s="1"/>
      <c r="T32" s="1"/>
      <c r="U32" s="1"/>
      <c r="V32" s="1"/>
      <c r="W32" s="1"/>
      <c r="X32" s="1"/>
      <c r="Y32" s="1"/>
      <c r="Z32" s="1"/>
      <c r="AA32" s="1"/>
      <c r="AB32" s="1"/>
      <c r="AC32" s="1"/>
      <c r="AD32" s="1"/>
      <c r="AE32" s="1"/>
      <c r="AF32" s="1"/>
    </row>
    <row r="33" spans="1:32" x14ac:dyDescent="0.2">
      <c r="A33" s="1"/>
      <c r="B33" s="5"/>
      <c r="C33" s="35" t="s">
        <v>479</v>
      </c>
      <c r="D33" s="38" t="s">
        <v>373</v>
      </c>
      <c r="E33" s="24">
        <v>0</v>
      </c>
      <c r="F33" s="35" t="s">
        <v>171</v>
      </c>
      <c r="G33" s="35"/>
      <c r="H33" s="35"/>
      <c r="I33" s="35"/>
      <c r="J33" s="1"/>
      <c r="K33" s="1"/>
      <c r="L33" s="1"/>
      <c r="M33" s="1"/>
      <c r="N33" s="1"/>
      <c r="O33" s="1"/>
      <c r="P33" s="1"/>
      <c r="Q33" s="1"/>
      <c r="R33" s="1"/>
      <c r="S33" s="1"/>
      <c r="T33" s="1"/>
      <c r="U33" s="1"/>
      <c r="V33" s="1"/>
      <c r="W33" s="1"/>
      <c r="X33" s="1"/>
      <c r="Y33" s="1"/>
      <c r="Z33" s="1"/>
      <c r="AA33" s="1"/>
      <c r="AB33" s="1"/>
      <c r="AC33" s="1"/>
      <c r="AD33" s="1"/>
      <c r="AE33" s="1"/>
      <c r="AF33" s="1"/>
    </row>
    <row r="34" spans="1:32" x14ac:dyDescent="0.2">
      <c r="A34" s="1"/>
      <c r="B34" s="5"/>
      <c r="C34" s="5"/>
      <c r="D34" s="38"/>
      <c r="E34" s="24"/>
      <c r="F34" s="5"/>
      <c r="G34" s="5"/>
      <c r="H34" s="5"/>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2">
      <c r="A35" s="1"/>
      <c r="B35" s="5" t="s">
        <v>508</v>
      </c>
      <c r="C35" s="5"/>
      <c r="D35" s="38"/>
      <c r="E35" s="24"/>
      <c r="F35" s="5"/>
      <c r="G35" s="5"/>
      <c r="H35" s="5"/>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2">
      <c r="A36" s="1"/>
      <c r="B36" s="7" t="s">
        <v>509</v>
      </c>
      <c r="C36" s="5"/>
      <c r="D36" s="38"/>
      <c r="E36" s="25"/>
      <c r="F36" s="5"/>
      <c r="G36" s="5"/>
      <c r="H36" s="5"/>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2">
      <c r="A37" s="1"/>
      <c r="B37" s="5"/>
      <c r="C37" s="35" t="s">
        <v>510</v>
      </c>
      <c r="D37" s="38" t="s">
        <v>373</v>
      </c>
      <c r="E37" s="24">
        <v>0</v>
      </c>
      <c r="F37" s="35" t="s">
        <v>511</v>
      </c>
      <c r="G37" s="5"/>
      <c r="H37" s="5"/>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2">
      <c r="A38" s="1"/>
      <c r="B38" s="1"/>
      <c r="C38" s="1" t="s">
        <v>512</v>
      </c>
      <c r="D38" s="35">
        <v>18.899999999999999</v>
      </c>
      <c r="E38" s="24">
        <v>36</v>
      </c>
      <c r="F38" s="1" t="s">
        <v>513</v>
      </c>
      <c r="G38" s="1" t="s">
        <v>517</v>
      </c>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2">
      <c r="A39" s="1"/>
      <c r="B39" s="1"/>
      <c r="C39" s="1"/>
      <c r="D39" s="35"/>
      <c r="E39" s="24"/>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2">
      <c r="A40" s="1"/>
      <c r="B40" s="1" t="s">
        <v>514</v>
      </c>
      <c r="C40" s="1"/>
      <c r="D40" s="38"/>
      <c r="E40" s="24"/>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2">
      <c r="A41" s="1"/>
      <c r="B41" s="1"/>
      <c r="C41" s="1" t="s">
        <v>223</v>
      </c>
      <c r="D41" s="38" t="s">
        <v>373</v>
      </c>
      <c r="E41" s="24">
        <v>4</v>
      </c>
      <c r="F41" s="1" t="s">
        <v>171</v>
      </c>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2">
      <c r="A42" s="1"/>
      <c r="B42" s="1"/>
      <c r="C42" s="1" t="s">
        <v>221</v>
      </c>
      <c r="D42" s="38">
        <v>20</v>
      </c>
      <c r="E42" s="24">
        <v>0</v>
      </c>
      <c r="F42" s="1" t="s">
        <v>171</v>
      </c>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2">
      <c r="A43" s="1"/>
      <c r="B43" s="1"/>
      <c r="C43" s="1" t="s">
        <v>222</v>
      </c>
      <c r="D43" s="38" t="s">
        <v>373</v>
      </c>
      <c r="E43" s="24">
        <v>0</v>
      </c>
      <c r="F43" s="1" t="s">
        <v>171</v>
      </c>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2">
      <c r="A44" s="1"/>
      <c r="B44" s="1"/>
      <c r="C44" s="1"/>
      <c r="D44" s="38"/>
      <c r="E44" s="24"/>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2">
      <c r="A45" s="1"/>
      <c r="B45" s="1" t="s">
        <v>515</v>
      </c>
      <c r="C45" s="1"/>
      <c r="D45" s="38"/>
      <c r="E45" s="24"/>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2">
      <c r="A46" s="1"/>
      <c r="B46" s="1"/>
      <c r="C46" s="1" t="s">
        <v>219</v>
      </c>
      <c r="D46" s="38" t="s">
        <v>373</v>
      </c>
      <c r="E46" s="24">
        <v>24</v>
      </c>
      <c r="F46" s="1" t="s">
        <v>171</v>
      </c>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2">
      <c r="A47" s="1"/>
      <c r="B47" s="1"/>
      <c r="C47" s="1" t="s">
        <v>218</v>
      </c>
      <c r="D47" s="38" t="s">
        <v>373</v>
      </c>
      <c r="E47" s="24">
        <v>0</v>
      </c>
      <c r="F47" s="1" t="s">
        <v>171</v>
      </c>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2">
      <c r="A48" s="1"/>
      <c r="B48" s="1"/>
      <c r="C48" s="1" t="s">
        <v>220</v>
      </c>
      <c r="D48" s="38" t="s">
        <v>373</v>
      </c>
      <c r="E48" s="24">
        <v>29.1</v>
      </c>
      <c r="F48" s="1" t="s">
        <v>171</v>
      </c>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2">
      <c r="A49" s="1"/>
      <c r="B49" s="1"/>
      <c r="C49" s="1"/>
      <c r="D49" s="35"/>
      <c r="E49" s="24"/>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2">
      <c r="A50" s="1"/>
      <c r="B50" s="1"/>
      <c r="C50" s="1"/>
      <c r="D50" s="35"/>
      <c r="E50" s="24"/>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2" x14ac:dyDescent="0.2">
      <c r="A51" s="1"/>
      <c r="B51" s="1"/>
      <c r="C51" s="1"/>
      <c r="D51" s="35"/>
      <c r="E51" s="24"/>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2" x14ac:dyDescent="0.2">
      <c r="A52" s="1"/>
      <c r="B52" s="1"/>
      <c r="C52" s="1"/>
      <c r="D52" s="1"/>
      <c r="E52" s="24"/>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2" x14ac:dyDescent="0.2">
      <c r="A53" s="1"/>
      <c r="B53" s="1"/>
      <c r="C53" s="1"/>
      <c r="D53" s="1"/>
      <c r="E53" s="24"/>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2" x14ac:dyDescent="0.2">
      <c r="A54" s="1"/>
      <c r="B54" s="1"/>
      <c r="C54" s="1"/>
      <c r="D54" s="1"/>
      <c r="E54" s="24"/>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2" x14ac:dyDescent="0.2">
      <c r="A55" s="1"/>
      <c r="B55" s="1"/>
      <c r="C55" s="1"/>
      <c r="D55" s="1"/>
      <c r="E55" s="24"/>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2" x14ac:dyDescent="0.2">
      <c r="A56" s="1"/>
      <c r="B56" s="1"/>
      <c r="C56" s="1"/>
      <c r="D56" s="1"/>
      <c r="E56" s="24"/>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2"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2"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2"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2"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2"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2"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2"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2"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2">
      <c r="A73" s="1"/>
      <c r="B73" s="1"/>
      <c r="C73" s="1"/>
      <c r="D73" s="1"/>
      <c r="E73" s="24"/>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2">
      <c r="A75" s="1"/>
      <c r="B75" s="1"/>
      <c r="C75" s="1"/>
      <c r="D75" s="1"/>
      <c r="E75" s="24"/>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2">
      <c r="A77" s="1"/>
      <c r="B77" s="1"/>
      <c r="C77" s="1"/>
      <c r="D77" s="1"/>
      <c r="E77" s="24"/>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2">
      <c r="A78" s="1"/>
      <c r="B78" s="1"/>
      <c r="C78" s="1"/>
      <c r="D78" s="1"/>
      <c r="E78" s="24"/>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2">
      <c r="A79" s="1"/>
      <c r="B79" s="1"/>
      <c r="C79" s="1"/>
      <c r="D79" s="1"/>
      <c r="E79" s="24"/>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c r="AD85" s="1"/>
      <c r="AE8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AG37"/>
  <sheetViews>
    <sheetView workbookViewId="0"/>
  </sheetViews>
  <sheetFormatPr baseColWidth="10" defaultRowHeight="16" x14ac:dyDescent="0.2"/>
  <cols>
    <col min="2" max="2" width="20" customWidth="1"/>
    <col min="3" max="3" width="29.83203125" customWidth="1"/>
    <col min="4" max="4" width="13.5" customWidth="1"/>
    <col min="5" max="5" width="12.83203125" style="27" customWidth="1"/>
  </cols>
  <sheetData>
    <row r="1" spans="1:33"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21" x14ac:dyDescent="0.25">
      <c r="A2" s="1"/>
      <c r="B2" s="6" t="s">
        <v>224</v>
      </c>
      <c r="C2" s="1"/>
      <c r="D2" s="1"/>
      <c r="E2" s="24"/>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x14ac:dyDescent="0.2">
      <c r="A4" s="1"/>
      <c r="B4" s="5" t="s">
        <v>1</v>
      </c>
      <c r="C4" s="5" t="s">
        <v>9</v>
      </c>
      <c r="D4" s="5" t="s">
        <v>487</v>
      </c>
      <c r="E4" s="25" t="s">
        <v>19</v>
      </c>
      <c r="F4" s="5" t="s">
        <v>12</v>
      </c>
      <c r="G4" s="1"/>
      <c r="H4" s="1"/>
      <c r="I4" s="1"/>
      <c r="J4" s="1"/>
      <c r="K4" s="1"/>
      <c r="L4" s="1"/>
      <c r="M4" s="1"/>
      <c r="N4" s="1"/>
      <c r="O4" s="1"/>
      <c r="P4" s="1"/>
      <c r="Q4" s="1"/>
      <c r="R4" s="1"/>
      <c r="S4" s="1"/>
      <c r="T4" s="1"/>
      <c r="U4" s="1"/>
      <c r="V4" s="1"/>
      <c r="W4" s="1"/>
      <c r="X4" s="1"/>
      <c r="Y4" s="1"/>
      <c r="Z4" s="1"/>
      <c r="AA4" s="1"/>
      <c r="AB4" s="1"/>
      <c r="AC4" s="1"/>
      <c r="AD4" s="1"/>
      <c r="AE4" s="1"/>
      <c r="AF4" s="1"/>
      <c r="AG4" s="1"/>
    </row>
    <row r="5" spans="1:33"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
      <c r="A6" s="1"/>
      <c r="B6" s="5" t="s">
        <v>225</v>
      </c>
      <c r="C6" s="1"/>
      <c r="D6" s="1"/>
      <c r="E6" s="24"/>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x14ac:dyDescent="0.2">
      <c r="A7" s="1"/>
      <c r="B7" s="1"/>
      <c r="C7" s="1" t="s">
        <v>226</v>
      </c>
      <c r="D7" s="2">
        <v>1200</v>
      </c>
      <c r="E7" s="26">
        <v>0</v>
      </c>
      <c r="F7" s="1" t="s">
        <v>232</v>
      </c>
      <c r="G7" s="1" t="s">
        <v>451</v>
      </c>
      <c r="H7" s="1"/>
      <c r="I7" s="1"/>
      <c r="J7" s="1"/>
      <c r="K7" s="1"/>
      <c r="L7" s="1"/>
      <c r="M7" s="1"/>
      <c r="N7" s="1"/>
      <c r="O7" s="1"/>
      <c r="P7" s="1"/>
      <c r="Q7" s="1"/>
      <c r="R7" s="1"/>
      <c r="S7" s="1"/>
      <c r="T7" s="1"/>
      <c r="U7" s="1"/>
      <c r="V7" s="1"/>
      <c r="W7" s="1"/>
      <c r="X7" s="1"/>
      <c r="Y7" s="1"/>
      <c r="Z7" s="1"/>
      <c r="AA7" s="1"/>
      <c r="AB7" s="1"/>
      <c r="AC7" s="1"/>
      <c r="AD7" s="1"/>
      <c r="AE7" s="1"/>
      <c r="AF7" s="1"/>
      <c r="AG7" s="1"/>
    </row>
    <row r="8" spans="1:33" x14ac:dyDescent="0.2">
      <c r="A8" s="1"/>
      <c r="B8" s="1"/>
      <c r="C8" s="1" t="s">
        <v>227</v>
      </c>
      <c r="D8" s="2" t="s">
        <v>373</v>
      </c>
      <c r="E8" s="26">
        <v>0</v>
      </c>
      <c r="F8" s="1" t="s">
        <v>232</v>
      </c>
      <c r="G8" s="1"/>
      <c r="H8" s="1"/>
      <c r="I8" s="1"/>
      <c r="J8" s="1"/>
      <c r="K8" s="1"/>
      <c r="L8" s="1"/>
      <c r="M8" s="1"/>
      <c r="N8" s="1"/>
      <c r="O8" s="1"/>
      <c r="P8" s="1"/>
      <c r="Q8" s="1"/>
      <c r="R8" s="1"/>
      <c r="S8" s="1"/>
      <c r="T8" s="1"/>
      <c r="U8" s="1"/>
      <c r="V8" s="1"/>
      <c r="W8" s="1"/>
      <c r="X8" s="1"/>
      <c r="Y8" s="1"/>
      <c r="Z8" s="1"/>
      <c r="AA8" s="1"/>
      <c r="AB8" s="1"/>
      <c r="AC8" s="1"/>
      <c r="AD8" s="1"/>
      <c r="AE8" s="1"/>
      <c r="AF8" s="1"/>
      <c r="AG8" s="1"/>
    </row>
    <row r="9" spans="1:33" x14ac:dyDescent="0.2">
      <c r="A9" s="1"/>
      <c r="B9" s="1"/>
      <c r="C9" s="1" t="s">
        <v>228</v>
      </c>
      <c r="D9" s="2" t="s">
        <v>373</v>
      </c>
      <c r="E9" s="26">
        <v>0</v>
      </c>
      <c r="F9" s="1" t="s">
        <v>232</v>
      </c>
      <c r="G9" s="1"/>
      <c r="H9" s="1"/>
      <c r="I9" s="1"/>
      <c r="J9" s="1"/>
      <c r="K9" s="1"/>
      <c r="L9" s="1"/>
      <c r="M9" s="1"/>
      <c r="N9" s="1"/>
      <c r="O9" s="1"/>
      <c r="P9" s="1"/>
      <c r="Q9" s="1"/>
      <c r="R9" s="1"/>
      <c r="S9" s="1"/>
      <c r="T9" s="1"/>
      <c r="U9" s="1"/>
      <c r="V9" s="1"/>
      <c r="W9" s="1"/>
      <c r="X9" s="1"/>
      <c r="Y9" s="1"/>
      <c r="Z9" s="1"/>
      <c r="AA9" s="1"/>
      <c r="AB9" s="1"/>
      <c r="AC9" s="1"/>
      <c r="AD9" s="1"/>
      <c r="AE9" s="1"/>
      <c r="AF9" s="1"/>
      <c r="AG9" s="1"/>
    </row>
    <row r="10" spans="1:33" x14ac:dyDescent="0.2">
      <c r="A10" s="1"/>
      <c r="B10" s="1"/>
      <c r="C10" s="1" t="s">
        <v>229</v>
      </c>
      <c r="D10" s="2" t="s">
        <v>373</v>
      </c>
      <c r="E10" s="26">
        <v>0</v>
      </c>
      <c r="F10" s="1" t="s">
        <v>232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x14ac:dyDescent="0.2">
      <c r="A11" s="1"/>
      <c r="B11" s="1"/>
      <c r="C11" s="1" t="s">
        <v>230</v>
      </c>
      <c r="D11" s="2" t="s">
        <v>373</v>
      </c>
      <c r="E11" s="26">
        <v>0</v>
      </c>
      <c r="F11" s="1" t="s">
        <v>232</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x14ac:dyDescent="0.2">
      <c r="A12" s="1"/>
      <c r="B12" s="1"/>
      <c r="C12" s="1" t="s">
        <v>231</v>
      </c>
      <c r="D12" s="2" t="s">
        <v>373</v>
      </c>
      <c r="E12" s="26">
        <v>0</v>
      </c>
      <c r="F12" s="1" t="s">
        <v>232</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x14ac:dyDescent="0.2">
      <c r="A13" s="1"/>
      <c r="B13" s="7" t="s">
        <v>206</v>
      </c>
      <c r="C13" s="1"/>
      <c r="D13" s="1"/>
      <c r="E13" s="24"/>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2">
      <c r="A14" s="1"/>
      <c r="B14" s="1"/>
      <c r="C14" s="1" t="s">
        <v>226</v>
      </c>
      <c r="D14" s="2">
        <v>4300</v>
      </c>
      <c r="E14" s="26">
        <v>4000</v>
      </c>
      <c r="F14" s="1"/>
      <c r="G14" s="1" t="s">
        <v>452</v>
      </c>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x14ac:dyDescent="0.2">
      <c r="A15" s="1"/>
      <c r="B15" s="1"/>
      <c r="C15" s="1"/>
      <c r="D15" s="1"/>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x14ac:dyDescent="0.2">
      <c r="A16" s="1"/>
      <c r="B16" s="5" t="s">
        <v>233</v>
      </c>
      <c r="C16" s="1"/>
      <c r="D16" s="1"/>
      <c r="E16" s="24"/>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x14ac:dyDescent="0.2">
      <c r="A17" s="1"/>
      <c r="B17" s="1"/>
      <c r="C17" s="1" t="s">
        <v>234</v>
      </c>
      <c r="D17" s="2" t="s">
        <v>373</v>
      </c>
      <c r="E17" s="26">
        <v>99</v>
      </c>
      <c r="F17" s="1" t="s">
        <v>33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x14ac:dyDescent="0.2">
      <c r="A18" s="1"/>
      <c r="B18" s="1"/>
      <c r="C18" s="1" t="s">
        <v>235</v>
      </c>
      <c r="D18" s="2" t="s">
        <v>373</v>
      </c>
      <c r="E18" s="26">
        <v>1</v>
      </c>
      <c r="F18" s="1" t="s">
        <v>33</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x14ac:dyDescent="0.2">
      <c r="A19" s="1"/>
      <c r="B19" s="1"/>
      <c r="C19" s="1"/>
      <c r="D19" s="1"/>
      <c r="E19" s="24"/>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x14ac:dyDescent="0.2">
      <c r="A20" s="1"/>
      <c r="B20" s="5" t="s">
        <v>236</v>
      </c>
      <c r="C20" s="1"/>
      <c r="D20" s="1"/>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2">
      <c r="A21" s="1"/>
      <c r="B21" s="1"/>
      <c r="C21" s="1" t="s">
        <v>237</v>
      </c>
      <c r="D21" s="2">
        <v>0</v>
      </c>
      <c r="E21" s="26">
        <v>281</v>
      </c>
      <c r="F21" s="1" t="s">
        <v>239</v>
      </c>
      <c r="G21" s="1" t="s">
        <v>429</v>
      </c>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2">
      <c r="A22" s="1"/>
      <c r="B22" s="1"/>
      <c r="C22" s="1" t="s">
        <v>238</v>
      </c>
      <c r="D22" s="2">
        <v>0</v>
      </c>
      <c r="E22" s="26">
        <v>281</v>
      </c>
      <c r="F22" s="1" t="s">
        <v>239</v>
      </c>
      <c r="G22" s="1" t="s">
        <v>429</v>
      </c>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x14ac:dyDescent="0.2">
      <c r="A23" s="1"/>
      <c r="B23" s="1"/>
      <c r="C23" s="1"/>
      <c r="D23" s="1"/>
      <c r="E23" s="24"/>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x14ac:dyDescent="0.2">
      <c r="A24" s="1"/>
      <c r="B24" s="1"/>
      <c r="C24" s="1"/>
      <c r="D24" s="1"/>
      <c r="E24" s="2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x14ac:dyDescent="0.2">
      <c r="A25" s="1"/>
      <c r="B25" s="1"/>
      <c r="C25" s="1"/>
      <c r="D25" s="1"/>
      <c r="E25" s="24"/>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x14ac:dyDescent="0.2">
      <c r="A26" s="1"/>
      <c r="B26" s="1"/>
      <c r="C26" s="1"/>
      <c r="D26" s="1"/>
      <c r="E26" s="24"/>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x14ac:dyDescent="0.2">
      <c r="A27" s="1"/>
      <c r="B27" s="1"/>
      <c r="C27" s="1"/>
      <c r="D27" s="1"/>
      <c r="E27" s="24"/>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x14ac:dyDescent="0.2">
      <c r="A28" s="1"/>
      <c r="B28" s="1"/>
      <c r="C28" s="1"/>
      <c r="D28" s="1"/>
      <c r="E28" s="24"/>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x14ac:dyDescent="0.2">
      <c r="A29" s="1"/>
      <c r="B29" s="1"/>
      <c r="C29" s="1"/>
      <c r="D29" s="1"/>
      <c r="E29" s="24"/>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x14ac:dyDescent="0.2">
      <c r="A30" s="1"/>
      <c r="B30" s="1"/>
      <c r="C30" s="1"/>
      <c r="D30" s="1"/>
      <c r="E30" s="24"/>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x14ac:dyDescent="0.2">
      <c r="A31" s="1"/>
      <c r="B31" s="1"/>
      <c r="C31" s="1"/>
      <c r="D31" s="1"/>
      <c r="E31" s="2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x14ac:dyDescent="0.2">
      <c r="A32" s="1"/>
      <c r="B32" s="1"/>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x14ac:dyDescent="0.2">
      <c r="A33" s="1"/>
      <c r="B33" s="1"/>
      <c r="C33" s="1"/>
      <c r="D33" s="1"/>
      <c r="E33" s="24"/>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x14ac:dyDescent="0.2">
      <c r="A34" s="1"/>
      <c r="B34" s="1"/>
      <c r="C34" s="1"/>
      <c r="D34" s="1"/>
      <c r="E34" s="2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x14ac:dyDescent="0.2">
      <c r="A35" s="1"/>
      <c r="B35" s="1"/>
      <c r="C35" s="1"/>
      <c r="D35" s="1"/>
      <c r="E35" s="2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x14ac:dyDescent="0.2">
      <c r="A36" s="1"/>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x14ac:dyDescent="0.2">
      <c r="A37" s="1"/>
      <c r="B37" s="1"/>
      <c r="C37" s="1"/>
      <c r="D37" s="1"/>
      <c r="E37" s="24"/>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AJ126"/>
  <sheetViews>
    <sheetView workbookViewId="0">
      <pane ySplit="4" topLeftCell="A23" activePane="bottomLeft" state="frozen"/>
      <selection pane="bottomLeft" activeCell="A37" sqref="A37"/>
    </sheetView>
  </sheetViews>
  <sheetFormatPr baseColWidth="10" defaultRowHeight="16" x14ac:dyDescent="0.2"/>
  <cols>
    <col min="2" max="2" width="22.33203125" customWidth="1"/>
    <col min="3" max="3" width="19.1640625" customWidth="1"/>
    <col min="4" max="4" width="13.6640625" customWidth="1"/>
    <col min="5" max="5" width="13.5" style="27" customWidth="1"/>
    <col min="7" max="7" width="16.5" customWidth="1"/>
  </cols>
  <sheetData>
    <row r="1" spans="1:36"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21" x14ac:dyDescent="0.25">
      <c r="A2" s="1"/>
      <c r="B2" s="6" t="s">
        <v>384</v>
      </c>
      <c r="C2" s="1"/>
      <c r="D2" s="1"/>
      <c r="E2" s="24"/>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x14ac:dyDescent="0.2">
      <c r="A4" s="1"/>
      <c r="B4" s="5" t="s">
        <v>1</v>
      </c>
      <c r="C4" s="5" t="s">
        <v>9</v>
      </c>
      <c r="D4" s="5" t="s">
        <v>487</v>
      </c>
      <c r="E4" s="25" t="s">
        <v>19</v>
      </c>
      <c r="F4" s="5" t="s">
        <v>12</v>
      </c>
      <c r="G4" s="5" t="s">
        <v>175</v>
      </c>
      <c r="H4" s="5"/>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
      <c r="A6" s="1"/>
      <c r="B6" s="5" t="s">
        <v>240</v>
      </c>
      <c r="C6" s="1"/>
      <c r="D6" s="1"/>
      <c r="E6" s="24"/>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
      <c r="A7" s="1"/>
      <c r="B7" s="7" t="s">
        <v>241</v>
      </c>
      <c r="C7" s="1"/>
      <c r="D7" s="1"/>
      <c r="E7" s="24"/>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x14ac:dyDescent="0.2">
      <c r="A8" s="1"/>
      <c r="B8" s="7"/>
      <c r="C8" s="1" t="s">
        <v>107</v>
      </c>
      <c r="D8" s="1">
        <f>100-D9</f>
        <v>88</v>
      </c>
      <c r="E8" s="24">
        <v>97.2</v>
      </c>
      <c r="F8" s="1" t="s">
        <v>33</v>
      </c>
      <c r="G8" s="1" t="s">
        <v>481</v>
      </c>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
      <c r="A9" s="1"/>
      <c r="B9" s="7"/>
      <c r="C9" s="1" t="s">
        <v>245</v>
      </c>
      <c r="D9" s="22">
        <v>12</v>
      </c>
      <c r="E9" s="24">
        <v>2.8</v>
      </c>
      <c r="F9" s="1" t="s">
        <v>33</v>
      </c>
      <c r="G9" s="1" t="s">
        <v>480</v>
      </c>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
      <c r="A10" s="1"/>
      <c r="B10" s="7" t="s">
        <v>242</v>
      </c>
      <c r="C10" s="1"/>
      <c r="D10" s="1"/>
      <c r="E10" s="24"/>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
      <c r="A11" s="1"/>
      <c r="B11" s="7"/>
      <c r="C11" s="1" t="s">
        <v>108</v>
      </c>
      <c r="D11" s="1">
        <f>100-D12</f>
        <v>88</v>
      </c>
      <c r="E11" s="24">
        <v>96.5</v>
      </c>
      <c r="F11" s="1" t="s">
        <v>33</v>
      </c>
      <c r="G11" s="1" t="s">
        <v>481</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
      <c r="A12" s="1"/>
      <c r="B12" s="7"/>
      <c r="C12" s="1" t="s">
        <v>123</v>
      </c>
      <c r="D12" s="22">
        <v>12</v>
      </c>
      <c r="E12" s="24">
        <v>3.5</v>
      </c>
      <c r="F12" s="1" t="s">
        <v>33</v>
      </c>
      <c r="G12" s="1" t="s">
        <v>480</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
      <c r="A13" s="1"/>
      <c r="B13" s="7" t="s">
        <v>243</v>
      </c>
      <c r="C13" s="1"/>
      <c r="D13" s="1"/>
      <c r="E13" s="24"/>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
      <c r="A14" s="1"/>
      <c r="B14" s="1"/>
      <c r="C14" s="1" t="s">
        <v>116</v>
      </c>
      <c r="D14" s="1">
        <v>100</v>
      </c>
      <c r="E14" s="24">
        <v>100</v>
      </c>
      <c r="F14" s="1" t="s">
        <v>33</v>
      </c>
      <c r="G14" s="1" t="s">
        <v>481</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
      <c r="A15" s="1"/>
      <c r="B15" s="1"/>
      <c r="C15" s="1" t="s">
        <v>244</v>
      </c>
      <c r="D15" s="1">
        <v>0</v>
      </c>
      <c r="E15" s="24">
        <v>0</v>
      </c>
      <c r="F15" s="1" t="s">
        <v>33</v>
      </c>
      <c r="G15" s="1" t="s">
        <v>480</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
      <c r="A16" s="1"/>
      <c r="B16" s="1"/>
      <c r="C16" s="1"/>
      <c r="D16" s="1"/>
      <c r="E16" s="24"/>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2">
      <c r="A17" s="1"/>
      <c r="B17" s="5" t="s">
        <v>246</v>
      </c>
      <c r="C17" s="1"/>
      <c r="D17" s="1"/>
      <c r="E17" s="24"/>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x14ac:dyDescent="0.2">
      <c r="A18" s="1"/>
      <c r="B18" s="1"/>
      <c r="C18" s="1" t="s">
        <v>107</v>
      </c>
      <c r="D18" s="1">
        <f>100-D19</f>
        <v>88</v>
      </c>
      <c r="E18" s="24">
        <v>97.3</v>
      </c>
      <c r="F18" s="1" t="s">
        <v>33</v>
      </c>
      <c r="G18" s="1" t="s">
        <v>425</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x14ac:dyDescent="0.2">
      <c r="A19" s="1"/>
      <c r="B19" s="1"/>
      <c r="C19" s="1" t="s">
        <v>245</v>
      </c>
      <c r="D19" s="22">
        <v>12</v>
      </c>
      <c r="E19" s="24">
        <v>2.7</v>
      </c>
      <c r="F19" s="1" t="s">
        <v>33</v>
      </c>
      <c r="G19" s="1" t="s">
        <v>480</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2">
      <c r="A20" s="1"/>
      <c r="B20" s="1"/>
      <c r="C20" s="1"/>
      <c r="D20" s="1"/>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
      <c r="A21" s="1"/>
      <c r="B21" s="5" t="s">
        <v>126</v>
      </c>
      <c r="C21" s="1"/>
      <c r="D21" s="1"/>
      <c r="E21" s="24"/>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
      <c r="A22" s="1"/>
      <c r="B22" s="7" t="s">
        <v>247</v>
      </c>
      <c r="C22" s="1"/>
      <c r="D22" s="1"/>
      <c r="E22" s="2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x14ac:dyDescent="0.2">
      <c r="A23" s="1"/>
      <c r="B23" s="7"/>
      <c r="C23" s="1" t="s">
        <v>107</v>
      </c>
      <c r="D23" s="2" t="s">
        <v>373</v>
      </c>
      <c r="E23" s="26">
        <v>100</v>
      </c>
      <c r="F23" s="1" t="s">
        <v>33</v>
      </c>
      <c r="G23" s="1" t="s">
        <v>426</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x14ac:dyDescent="0.2">
      <c r="A24" s="1"/>
      <c r="B24" s="7"/>
      <c r="C24" s="1" t="s">
        <v>245</v>
      </c>
      <c r="D24" s="2" t="s">
        <v>373</v>
      </c>
      <c r="E24" s="26">
        <v>0</v>
      </c>
      <c r="F24" s="1" t="s">
        <v>33</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2">
      <c r="A25" s="1"/>
      <c r="B25" s="7"/>
      <c r="C25" s="1" t="s">
        <v>116</v>
      </c>
      <c r="D25" s="2" t="s">
        <v>373</v>
      </c>
      <c r="E25" s="26">
        <v>0</v>
      </c>
      <c r="F25" s="1" t="s">
        <v>33</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
      <c r="A26" s="1"/>
      <c r="B26" s="7"/>
      <c r="C26" s="1" t="s">
        <v>244</v>
      </c>
      <c r="D26" s="2" t="s">
        <v>373</v>
      </c>
      <c r="E26" s="26">
        <v>0</v>
      </c>
      <c r="F26" s="1" t="s">
        <v>33</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
      <c r="A27" s="1"/>
      <c r="B27" s="7"/>
      <c r="C27" s="1" t="s">
        <v>249</v>
      </c>
      <c r="D27" s="2" t="s">
        <v>373</v>
      </c>
      <c r="E27" s="26">
        <v>0</v>
      </c>
      <c r="F27" s="1" t="s">
        <v>33</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
      <c r="A28" s="1"/>
      <c r="B28" s="7" t="s">
        <v>248</v>
      </c>
      <c r="C28" s="1"/>
      <c r="D28" s="1"/>
      <c r="E28" s="24"/>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
      <c r="A29" s="1"/>
      <c r="B29" s="1"/>
      <c r="C29" s="1" t="s">
        <v>116</v>
      </c>
      <c r="D29" s="2" t="s">
        <v>373</v>
      </c>
      <c r="E29" s="26">
        <v>100</v>
      </c>
      <c r="F29" s="1" t="s">
        <v>33</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
      <c r="A30" s="1"/>
      <c r="B30" s="1"/>
      <c r="C30" s="1" t="s">
        <v>244</v>
      </c>
      <c r="D30" s="2" t="s">
        <v>373</v>
      </c>
      <c r="E30" s="26">
        <v>0</v>
      </c>
      <c r="F30" s="1" t="s">
        <v>33</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
      <c r="A31" s="1"/>
      <c r="B31" s="1"/>
      <c r="C31" s="1"/>
      <c r="D31" s="1"/>
      <c r="E31" s="24"/>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
      <c r="A32" s="1"/>
      <c r="B32" s="5" t="s">
        <v>250</v>
      </c>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
      <c r="A33" s="1"/>
      <c r="B33" s="1"/>
      <c r="C33" s="1" t="s">
        <v>122</v>
      </c>
      <c r="D33" s="2" t="s">
        <v>373</v>
      </c>
      <c r="E33" s="26">
        <v>100</v>
      </c>
      <c r="F33" s="1" t="s">
        <v>33</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
      <c r="A34" s="1"/>
      <c r="B34" s="1"/>
      <c r="C34" s="1" t="s">
        <v>251</v>
      </c>
      <c r="D34" s="2" t="s">
        <v>373</v>
      </c>
      <c r="E34" s="26">
        <v>0</v>
      </c>
      <c r="F34" s="1" t="s">
        <v>33</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
      <c r="A35" s="1"/>
      <c r="B35" s="1"/>
      <c r="C35" s="1"/>
      <c r="D35" s="1"/>
      <c r="E35" s="24"/>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
      <c r="A36" s="5" t="s">
        <v>51</v>
      </c>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
      <c r="A37" s="1"/>
      <c r="B37" s="1"/>
      <c r="C37" s="1"/>
      <c r="D37" s="1"/>
      <c r="E37" s="24"/>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
      <c r="A38" s="1"/>
      <c r="B38" s="5" t="s">
        <v>252</v>
      </c>
      <c r="C38" s="1"/>
      <c r="D38" s="1"/>
      <c r="E38" s="24"/>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
      <c r="A39" s="1"/>
      <c r="B39" s="1"/>
      <c r="C39" s="1" t="s">
        <v>253</v>
      </c>
      <c r="D39" s="1">
        <f>100-D40</f>
        <v>91.9</v>
      </c>
      <c r="E39" s="24">
        <v>99.7</v>
      </c>
      <c r="F39" s="1" t="s">
        <v>33</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2">
      <c r="A40" s="1"/>
      <c r="B40" s="1"/>
      <c r="C40" s="1" t="s">
        <v>254</v>
      </c>
      <c r="D40" s="22">
        <v>8.1</v>
      </c>
      <c r="E40" s="24">
        <v>0.3</v>
      </c>
      <c r="F40" s="1" t="s">
        <v>33</v>
      </c>
      <c r="G40" s="1" t="s">
        <v>407</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
      <c r="A41" s="1"/>
      <c r="B41" s="7" t="s">
        <v>258</v>
      </c>
      <c r="C41" s="1"/>
      <c r="D41" s="1"/>
      <c r="E41" s="24"/>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7"/>
      <c r="C42" s="1" t="s">
        <v>253</v>
      </c>
      <c r="D42" s="2" t="s">
        <v>373</v>
      </c>
      <c r="E42" s="26">
        <v>98.4</v>
      </c>
      <c r="F42" s="1" t="s">
        <v>33</v>
      </c>
      <c r="G42" s="1" t="s">
        <v>427</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
      <c r="A43" s="1"/>
      <c r="B43" s="7"/>
      <c r="C43" s="1" t="s">
        <v>255</v>
      </c>
      <c r="D43" s="2" t="s">
        <v>373</v>
      </c>
      <c r="E43" s="26">
        <v>1.6</v>
      </c>
      <c r="F43" s="1" t="s">
        <v>33</v>
      </c>
      <c r="G43" s="1" t="s">
        <v>427</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
      <c r="A44" s="1"/>
      <c r="B44" s="7" t="s">
        <v>259</v>
      </c>
      <c r="C44" s="1"/>
      <c r="D44" s="1"/>
      <c r="E44" s="24"/>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
      <c r="A45" s="1"/>
      <c r="B45" s="1"/>
      <c r="C45" s="1" t="s">
        <v>256</v>
      </c>
      <c r="D45" s="2" t="s">
        <v>373</v>
      </c>
      <c r="E45" s="26">
        <v>100</v>
      </c>
      <c r="F45" s="1" t="s">
        <v>33</v>
      </c>
      <c r="G45" s="1" t="s">
        <v>427</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A46" s="1"/>
      <c r="B46" s="1"/>
      <c r="C46" s="1" t="s">
        <v>257</v>
      </c>
      <c r="D46" s="2" t="s">
        <v>373</v>
      </c>
      <c r="E46" s="26">
        <v>0</v>
      </c>
      <c r="F46" s="1" t="s">
        <v>33</v>
      </c>
      <c r="G46" s="1" t="s">
        <v>427</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A47" s="1"/>
      <c r="B47" s="1"/>
      <c r="C47" s="1"/>
      <c r="D47" s="1"/>
      <c r="E47" s="24"/>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A48" s="1"/>
      <c r="B48" s="5" t="s">
        <v>260</v>
      </c>
      <c r="C48" s="1"/>
      <c r="D48" s="1"/>
      <c r="E48" s="24"/>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
      <c r="A49" s="1"/>
      <c r="B49" s="1"/>
      <c r="C49" s="1" t="s">
        <v>112</v>
      </c>
      <c r="D49" s="1">
        <v>100</v>
      </c>
      <c r="E49" s="24">
        <v>100</v>
      </c>
      <c r="F49" s="1" t="s">
        <v>33</v>
      </c>
      <c r="G49" s="1" t="s">
        <v>428</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1"/>
      <c r="B50" s="1"/>
      <c r="C50" s="1" t="s">
        <v>261</v>
      </c>
      <c r="D50" s="1">
        <v>0</v>
      </c>
      <c r="E50" s="24">
        <v>0</v>
      </c>
      <c r="F50" s="1" t="s">
        <v>33</v>
      </c>
      <c r="G50" s="1" t="s">
        <v>428</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1"/>
      <c r="B51" s="1"/>
      <c r="C51" s="1"/>
      <c r="D51" s="1"/>
      <c r="E51" s="24"/>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1"/>
      <c r="B52" s="5" t="s">
        <v>262</v>
      </c>
      <c r="C52" s="1"/>
      <c r="D52" s="1"/>
      <c r="E52" s="24"/>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1"/>
      <c r="B53" s="1"/>
      <c r="C53" s="1" t="s">
        <v>263</v>
      </c>
      <c r="D53" s="2" t="s">
        <v>373</v>
      </c>
      <c r="E53" s="26">
        <v>75.2</v>
      </c>
      <c r="F53" s="1" t="s">
        <v>33</v>
      </c>
      <c r="G53" s="1" t="s">
        <v>427</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1"/>
      <c r="B54" s="1"/>
      <c r="C54" s="1" t="s">
        <v>264</v>
      </c>
      <c r="D54" s="2" t="s">
        <v>373</v>
      </c>
      <c r="E54" s="26">
        <v>0</v>
      </c>
      <c r="F54" s="1" t="s">
        <v>33</v>
      </c>
      <c r="G54" s="1" t="s">
        <v>427</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1"/>
      <c r="B55" s="1"/>
      <c r="C55" s="1" t="s">
        <v>166</v>
      </c>
      <c r="D55" s="2" t="s">
        <v>373</v>
      </c>
      <c r="E55" s="26">
        <v>24.8</v>
      </c>
      <c r="F55" s="1" t="s">
        <v>33</v>
      </c>
      <c r="G55" s="1" t="s">
        <v>427</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1"/>
      <c r="B56" s="1"/>
      <c r="C56" s="1"/>
      <c r="D56" s="1"/>
      <c r="E56" s="24"/>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
      <c r="A73" s="1"/>
      <c r="B73" s="1"/>
      <c r="C73" s="1"/>
      <c r="D73" s="1"/>
      <c r="E73" s="24"/>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
      <c r="A75" s="1"/>
      <c r="B75" s="1"/>
      <c r="C75" s="1"/>
      <c r="D75" s="1"/>
      <c r="E75" s="24"/>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
      <c r="A77" s="1"/>
      <c r="B77" s="1"/>
      <c r="C77" s="1"/>
      <c r="D77" s="1"/>
      <c r="E77" s="24"/>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
      <c r="A78" s="1"/>
      <c r="B78" s="1"/>
      <c r="C78" s="1"/>
      <c r="D78" s="1"/>
      <c r="E78" s="24"/>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
      <c r="A79" s="1"/>
      <c r="B79" s="1"/>
      <c r="C79" s="1"/>
      <c r="D79" s="1"/>
      <c r="E79" s="24"/>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
      <c r="A87" s="1"/>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
      <c r="A88" s="1"/>
      <c r="B88" s="1"/>
      <c r="C88" s="1"/>
      <c r="D88" s="1"/>
      <c r="E88" s="24"/>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
      <c r="A101" s="1"/>
      <c r="B101" s="1"/>
      <c r="C101" s="1"/>
      <c r="D101" s="1"/>
      <c r="E101" s="24"/>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
      <c r="A102" s="1"/>
      <c r="B102" s="1"/>
      <c r="C102" s="1"/>
      <c r="D102" s="1"/>
      <c r="E102" s="24"/>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
      <c r="A103" s="1"/>
      <c r="B103" s="1"/>
      <c r="C103" s="1"/>
      <c r="D103" s="1"/>
      <c r="E103" s="24"/>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
      <c r="A104" s="1"/>
      <c r="B104" s="1"/>
      <c r="C104" s="1"/>
      <c r="D104" s="1"/>
      <c r="E104" s="24"/>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
      <c r="A105" s="1"/>
      <c r="B105" s="1"/>
      <c r="C105" s="1"/>
      <c r="D105" s="1"/>
      <c r="E105" s="24"/>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
      <c r="A106" s="1"/>
      <c r="B106" s="1"/>
      <c r="C106" s="1"/>
      <c r="D106" s="1"/>
      <c r="E106" s="24"/>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
      <c r="A107" s="1"/>
      <c r="B107" s="1"/>
      <c r="C107" s="1"/>
      <c r="D107" s="1"/>
      <c r="E107" s="2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
      <c r="A108" s="1"/>
      <c r="B108" s="1"/>
      <c r="C108" s="1"/>
      <c r="D108" s="1"/>
      <c r="E108" s="24"/>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
      <c r="A109" s="1"/>
      <c r="B109" s="1"/>
      <c r="C109" s="1"/>
      <c r="D109" s="1"/>
      <c r="E109" s="24"/>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
      <c r="A110" s="1"/>
      <c r="B110" s="1"/>
      <c r="C110" s="1"/>
      <c r="D110" s="1"/>
      <c r="E110" s="24"/>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
      <c r="A111" s="1"/>
      <c r="B111" s="1"/>
      <c r="C111" s="1"/>
      <c r="D111" s="1"/>
      <c r="E111" s="24"/>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
      <c r="A112" s="1"/>
      <c r="B112" s="1"/>
      <c r="C112" s="1"/>
      <c r="D112" s="1"/>
      <c r="E112" s="24"/>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
      <c r="A113" s="1"/>
      <c r="B113" s="1"/>
      <c r="C113" s="1"/>
      <c r="D113" s="1"/>
      <c r="E113" s="24"/>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
      <c r="A114" s="1"/>
      <c r="B114" s="1"/>
      <c r="C114" s="1"/>
      <c r="D114" s="1"/>
      <c r="E114" s="2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
      <c r="A115" s="1"/>
      <c r="B115" s="1"/>
      <c r="C115" s="1"/>
      <c r="D115" s="1"/>
      <c r="E115" s="24"/>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
      <c r="A116" s="1"/>
      <c r="B116" s="1"/>
      <c r="C116" s="1"/>
      <c r="D116" s="1"/>
      <c r="E116" s="2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
      <c r="A117" s="1"/>
      <c r="B117" s="1"/>
      <c r="C117" s="1"/>
      <c r="D117" s="1"/>
      <c r="E117" s="24"/>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
      <c r="A118" s="1"/>
      <c r="B118" s="1"/>
      <c r="C118" s="1"/>
      <c r="D118" s="1"/>
      <c r="E118" s="24"/>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
      <c r="A119" s="1"/>
      <c r="B119" s="1"/>
      <c r="C119" s="1"/>
      <c r="D119" s="1"/>
      <c r="E119" s="24"/>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
      <c r="A120" s="1"/>
      <c r="B120" s="1"/>
      <c r="C120" s="1"/>
      <c r="D120" s="1"/>
      <c r="E120" s="24"/>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
      <c r="A121" s="1"/>
      <c r="B121" s="1"/>
      <c r="C121" s="1"/>
      <c r="D121" s="1"/>
      <c r="E121" s="24"/>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
      <c r="A122" s="1"/>
      <c r="B122" s="1"/>
      <c r="C122" s="1"/>
      <c r="D122" s="1"/>
      <c r="E122" s="24"/>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
      <c r="A123" s="1"/>
      <c r="B123" s="1"/>
      <c r="C123" s="1"/>
      <c r="D123" s="1"/>
      <c r="E123" s="24"/>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
      <c r="A124" s="1"/>
      <c r="B124" s="1"/>
      <c r="C124" s="1"/>
      <c r="D124" s="1"/>
      <c r="E124" s="24"/>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
      <c r="A125" s="1"/>
      <c r="B125" s="1"/>
      <c r="C125" s="1"/>
      <c r="D125" s="1"/>
      <c r="E125" s="24"/>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
      <c r="A126" s="1"/>
      <c r="B126" s="1"/>
      <c r="C126" s="1"/>
      <c r="D126" s="1"/>
      <c r="E126" s="24"/>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AH205"/>
  <sheetViews>
    <sheetView workbookViewId="0">
      <selection activeCell="B3" sqref="B3"/>
    </sheetView>
  </sheetViews>
  <sheetFormatPr baseColWidth="10" defaultRowHeight="16" x14ac:dyDescent="0.2"/>
  <sheetData>
    <row r="1" spans="1:34"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x14ac:dyDescent="0.2">
      <c r="A2" s="2"/>
      <c r="B2" s="2" t="s">
        <v>387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AI205"/>
  <sheetViews>
    <sheetView workbookViewId="0">
      <pane ySplit="4" topLeftCell="A5" activePane="bottomLeft" state="frozen"/>
      <selection pane="bottomLeft"/>
    </sheetView>
  </sheetViews>
  <sheetFormatPr baseColWidth="10" defaultRowHeight="16" x14ac:dyDescent="0.2"/>
  <cols>
    <col min="2" max="2" width="33.1640625" customWidth="1"/>
    <col min="3" max="3" width="25" customWidth="1"/>
    <col min="4" max="4" width="13.6640625" customWidth="1"/>
    <col min="5" max="5" width="12.83203125" style="27" customWidth="1"/>
    <col min="7" max="7" width="19.33203125" customWidth="1"/>
  </cols>
  <sheetData>
    <row r="1" spans="1:35" x14ac:dyDescent="0.2">
      <c r="A1" s="1"/>
      <c r="B1" s="1"/>
      <c r="C1" s="1"/>
      <c r="D1" s="1"/>
      <c r="E1" s="24"/>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row>
    <row r="2" spans="1:35" ht="21" x14ac:dyDescent="0.25">
      <c r="A2" s="1"/>
      <c r="B2" s="6" t="s">
        <v>295</v>
      </c>
      <c r="C2" s="1"/>
      <c r="D2" s="1"/>
      <c r="E2" s="24"/>
      <c r="F2" s="1"/>
      <c r="G2" s="1"/>
      <c r="H2" s="1"/>
      <c r="I2" s="2"/>
      <c r="J2" s="2"/>
      <c r="K2" s="2"/>
      <c r="L2" s="2"/>
      <c r="M2" s="2"/>
      <c r="N2" s="2"/>
      <c r="O2" s="2"/>
      <c r="P2" s="2"/>
      <c r="Q2" s="2"/>
      <c r="R2" s="2"/>
      <c r="S2" s="2"/>
      <c r="T2" s="2"/>
      <c r="U2" s="2"/>
      <c r="V2" s="2"/>
      <c r="W2" s="2"/>
      <c r="X2" s="2"/>
      <c r="Y2" s="2"/>
      <c r="Z2" s="2"/>
      <c r="AA2" s="2"/>
      <c r="AB2" s="2"/>
      <c r="AC2" s="2"/>
      <c r="AD2" s="2"/>
      <c r="AE2" s="2"/>
      <c r="AF2" s="2"/>
      <c r="AG2" s="2"/>
      <c r="AH2" s="2"/>
      <c r="AI2" s="2"/>
    </row>
    <row r="3" spans="1:35" x14ac:dyDescent="0.2">
      <c r="A3" s="1"/>
      <c r="B3" s="1"/>
      <c r="C3" s="1"/>
      <c r="D3" s="1"/>
      <c r="E3" s="24"/>
      <c r="F3" s="1"/>
      <c r="G3" s="1"/>
      <c r="H3" s="1"/>
      <c r="I3" s="2"/>
      <c r="J3" s="2"/>
      <c r="K3" s="2"/>
      <c r="L3" s="2"/>
      <c r="M3" s="2"/>
      <c r="N3" s="2"/>
      <c r="O3" s="2"/>
      <c r="P3" s="2"/>
      <c r="Q3" s="2"/>
      <c r="R3" s="2"/>
      <c r="S3" s="2"/>
      <c r="T3" s="2"/>
      <c r="U3" s="2"/>
      <c r="V3" s="2"/>
      <c r="W3" s="2"/>
      <c r="X3" s="2"/>
      <c r="Y3" s="2"/>
      <c r="Z3" s="2"/>
      <c r="AA3" s="2"/>
      <c r="AB3" s="2"/>
      <c r="AC3" s="2"/>
      <c r="AD3" s="2"/>
      <c r="AE3" s="2"/>
      <c r="AF3" s="2"/>
      <c r="AG3" s="2"/>
      <c r="AH3" s="2"/>
      <c r="AI3" s="2"/>
    </row>
    <row r="4" spans="1:35" x14ac:dyDescent="0.2">
      <c r="A4" s="1"/>
      <c r="B4" s="5" t="s">
        <v>1</v>
      </c>
      <c r="C4" s="5" t="s">
        <v>9</v>
      </c>
      <c r="D4" s="5" t="s">
        <v>487</v>
      </c>
      <c r="E4" s="25" t="s">
        <v>19</v>
      </c>
      <c r="F4" s="5" t="s">
        <v>12</v>
      </c>
      <c r="G4" s="5" t="s">
        <v>175</v>
      </c>
      <c r="H4" s="5" t="s">
        <v>19</v>
      </c>
      <c r="I4" s="2"/>
      <c r="J4" s="2"/>
      <c r="K4" s="2"/>
      <c r="L4" s="2"/>
      <c r="M4" s="2"/>
      <c r="N4" s="2"/>
      <c r="O4" s="2"/>
      <c r="P4" s="2"/>
      <c r="Q4" s="2"/>
      <c r="R4" s="2"/>
      <c r="S4" s="2"/>
      <c r="T4" s="2"/>
      <c r="U4" s="2"/>
      <c r="V4" s="2"/>
      <c r="W4" s="2"/>
      <c r="X4" s="2"/>
      <c r="Y4" s="2"/>
      <c r="Z4" s="2"/>
      <c r="AA4" s="2"/>
      <c r="AB4" s="2"/>
      <c r="AC4" s="2"/>
      <c r="AD4" s="2"/>
      <c r="AE4" s="2"/>
      <c r="AF4" s="2"/>
      <c r="AG4" s="2"/>
      <c r="AH4" s="2"/>
      <c r="AI4" s="2"/>
    </row>
    <row r="5" spans="1:35" x14ac:dyDescent="0.2">
      <c r="A5" s="1"/>
      <c r="B5" s="1"/>
      <c r="C5" s="1"/>
      <c r="D5" s="1"/>
      <c r="E5" s="24"/>
      <c r="F5" s="1"/>
      <c r="G5" s="1"/>
      <c r="H5" s="1"/>
      <c r="I5" s="2"/>
      <c r="J5" s="2"/>
      <c r="K5" s="2"/>
      <c r="L5" s="2"/>
      <c r="M5" s="2"/>
      <c r="N5" s="2"/>
      <c r="O5" s="2"/>
      <c r="P5" s="2"/>
      <c r="Q5" s="2"/>
      <c r="R5" s="2"/>
      <c r="S5" s="2"/>
      <c r="T5" s="2"/>
      <c r="U5" s="2"/>
      <c r="V5" s="2"/>
      <c r="W5" s="2"/>
      <c r="X5" s="2"/>
      <c r="Y5" s="2"/>
      <c r="Z5" s="2"/>
      <c r="AA5" s="2"/>
      <c r="AB5" s="2"/>
      <c r="AC5" s="2"/>
      <c r="AD5" s="2"/>
      <c r="AE5" s="2"/>
      <c r="AF5" s="2"/>
      <c r="AG5" s="2"/>
      <c r="AH5" s="2"/>
      <c r="AI5" s="2"/>
    </row>
    <row r="6" spans="1:35" x14ac:dyDescent="0.2">
      <c r="A6" s="5" t="s">
        <v>328</v>
      </c>
      <c r="B6" s="1"/>
      <c r="C6" s="1"/>
      <c r="D6" s="1"/>
      <c r="E6" s="24"/>
      <c r="F6" s="1"/>
      <c r="G6" s="1"/>
      <c r="H6" s="1"/>
      <c r="I6" s="2"/>
      <c r="J6" s="2"/>
      <c r="K6" s="2"/>
      <c r="L6" s="2"/>
      <c r="M6" s="2"/>
      <c r="N6" s="2"/>
      <c r="O6" s="2"/>
      <c r="P6" s="2"/>
      <c r="Q6" s="2"/>
      <c r="R6" s="2"/>
      <c r="S6" s="2"/>
      <c r="T6" s="2"/>
      <c r="U6" s="2"/>
      <c r="V6" s="2"/>
      <c r="W6" s="2"/>
      <c r="X6" s="2"/>
      <c r="Y6" s="2"/>
      <c r="Z6" s="2"/>
      <c r="AA6" s="2"/>
      <c r="AB6" s="2"/>
      <c r="AC6" s="2"/>
      <c r="AD6" s="2"/>
      <c r="AE6" s="2"/>
      <c r="AF6" s="2"/>
      <c r="AG6" s="2"/>
      <c r="AH6" s="2"/>
      <c r="AI6" s="2"/>
    </row>
    <row r="7" spans="1:35" x14ac:dyDescent="0.2">
      <c r="A7" s="1"/>
      <c r="B7" s="5" t="s">
        <v>329</v>
      </c>
      <c r="C7" s="1"/>
      <c r="D7" s="1"/>
      <c r="E7" s="24"/>
      <c r="F7" s="1"/>
      <c r="G7" s="1"/>
      <c r="H7" s="1"/>
      <c r="I7" s="2"/>
      <c r="J7" s="2"/>
      <c r="K7" s="2"/>
      <c r="L7" s="2"/>
      <c r="M7" s="2"/>
      <c r="N7" s="2"/>
      <c r="O7" s="2"/>
      <c r="P7" s="2"/>
      <c r="Q7" s="2"/>
      <c r="R7" s="2"/>
      <c r="S7" s="2"/>
      <c r="T7" s="2"/>
      <c r="U7" s="2"/>
      <c r="V7" s="2"/>
      <c r="W7" s="2"/>
      <c r="X7" s="2"/>
      <c r="Y7" s="2"/>
      <c r="Z7" s="2"/>
      <c r="AA7" s="2"/>
      <c r="AB7" s="2"/>
      <c r="AC7" s="2"/>
      <c r="AD7" s="2"/>
      <c r="AE7" s="2"/>
      <c r="AF7" s="2"/>
      <c r="AG7" s="2"/>
      <c r="AH7" s="2"/>
      <c r="AI7" s="2"/>
    </row>
    <row r="8" spans="1:35" x14ac:dyDescent="0.2">
      <c r="A8" s="1"/>
      <c r="B8" s="5"/>
      <c r="C8" s="1" t="s">
        <v>330</v>
      </c>
      <c r="D8" s="1">
        <v>2.5</v>
      </c>
      <c r="E8" s="24">
        <v>0</v>
      </c>
      <c r="F8" s="1" t="s">
        <v>33</v>
      </c>
      <c r="G8" s="1"/>
      <c r="H8" s="1"/>
      <c r="I8" s="2" t="s">
        <v>455</v>
      </c>
      <c r="J8" s="2"/>
      <c r="K8" s="2"/>
      <c r="L8" s="2"/>
      <c r="M8" s="2"/>
      <c r="N8" s="2"/>
      <c r="O8" s="2"/>
      <c r="P8" s="2"/>
      <c r="Q8" s="2"/>
      <c r="R8" s="2"/>
      <c r="S8" s="2"/>
      <c r="T8" s="2"/>
      <c r="U8" s="2"/>
      <c r="V8" s="2"/>
      <c r="W8" s="2"/>
      <c r="X8" s="2"/>
      <c r="Y8" s="2"/>
      <c r="Z8" s="2"/>
      <c r="AA8" s="2"/>
      <c r="AB8" s="2"/>
      <c r="AC8" s="2"/>
      <c r="AD8" s="2"/>
      <c r="AE8" s="2"/>
      <c r="AF8" s="2"/>
      <c r="AG8" s="2"/>
      <c r="AH8" s="2"/>
      <c r="AI8" s="2"/>
    </row>
    <row r="9" spans="1:35" x14ac:dyDescent="0.2">
      <c r="A9" s="1"/>
      <c r="B9" s="5"/>
      <c r="C9" s="1"/>
      <c r="D9" s="1"/>
      <c r="E9" s="24"/>
      <c r="F9" s="1"/>
      <c r="G9" s="1"/>
      <c r="H9" s="1"/>
      <c r="I9" s="2"/>
      <c r="J9" s="2"/>
      <c r="K9" s="2"/>
      <c r="L9" s="2"/>
      <c r="M9" s="2"/>
      <c r="N9" s="2"/>
      <c r="O9" s="2"/>
      <c r="P9" s="2"/>
      <c r="Q9" s="2"/>
      <c r="R9" s="2"/>
      <c r="S9" s="2"/>
      <c r="T9" s="2"/>
      <c r="U9" s="2"/>
      <c r="V9" s="2"/>
      <c r="W9" s="2"/>
      <c r="X9" s="2"/>
      <c r="Y9" s="2"/>
      <c r="Z9" s="2"/>
      <c r="AA9" s="2"/>
      <c r="AB9" s="2"/>
      <c r="AC9" s="2"/>
      <c r="AD9" s="2"/>
      <c r="AE9" s="2"/>
      <c r="AF9" s="2"/>
      <c r="AG9" s="2"/>
      <c r="AH9" s="2"/>
      <c r="AI9" s="2"/>
    </row>
    <row r="10" spans="1:35" x14ac:dyDescent="0.2">
      <c r="A10" s="1"/>
      <c r="B10" s="5" t="s">
        <v>331</v>
      </c>
      <c r="C10" s="1"/>
      <c r="D10" s="1"/>
      <c r="E10" s="24"/>
      <c r="F10" s="1"/>
      <c r="G10" s="1"/>
      <c r="H10" s="1"/>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x14ac:dyDescent="0.2">
      <c r="A11" s="1"/>
      <c r="B11" s="5"/>
      <c r="C11" s="1" t="s">
        <v>332</v>
      </c>
      <c r="D11" s="1">
        <v>20</v>
      </c>
      <c r="E11" s="24">
        <v>0</v>
      </c>
      <c r="F11" s="1" t="s">
        <v>33</v>
      </c>
      <c r="G11" s="1"/>
      <c r="H11" s="1"/>
      <c r="I11" s="2" t="s">
        <v>442</v>
      </c>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x14ac:dyDescent="0.2">
      <c r="A12" s="1"/>
      <c r="B12" s="5"/>
      <c r="C12" s="1"/>
      <c r="D12" s="1"/>
      <c r="E12" s="24"/>
      <c r="F12" s="1"/>
      <c r="G12" s="1"/>
      <c r="H12" s="1"/>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x14ac:dyDescent="0.2">
      <c r="A13" s="5" t="s">
        <v>333</v>
      </c>
      <c r="B13" s="1"/>
      <c r="C13" s="1"/>
      <c r="D13" s="1"/>
      <c r="E13" s="24"/>
      <c r="F13" s="1"/>
      <c r="G13" s="1"/>
      <c r="H13" s="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x14ac:dyDescent="0.2">
      <c r="A14" s="1"/>
      <c r="B14" s="5" t="s">
        <v>334</v>
      </c>
      <c r="C14" s="1"/>
      <c r="D14" s="1"/>
      <c r="E14" s="24"/>
      <c r="F14" s="1"/>
      <c r="G14" s="1"/>
      <c r="H14" s="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x14ac:dyDescent="0.2">
      <c r="A15" s="1"/>
      <c r="B15" s="5"/>
      <c r="C15" s="1" t="s">
        <v>335</v>
      </c>
      <c r="D15" s="1">
        <v>130</v>
      </c>
      <c r="E15" s="24">
        <v>0</v>
      </c>
      <c r="F15" s="1" t="s">
        <v>171</v>
      </c>
      <c r="G15" s="2">
        <f>D15*10</f>
        <v>1300</v>
      </c>
      <c r="H15" s="2"/>
      <c r="I15" s="2" t="s">
        <v>450</v>
      </c>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x14ac:dyDescent="0.2">
      <c r="A16" s="1"/>
      <c r="B16" s="5"/>
      <c r="C16" s="1"/>
      <c r="D16" s="1"/>
      <c r="E16" s="24"/>
      <c r="F16" s="1"/>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x14ac:dyDescent="0.2">
      <c r="A17" s="1"/>
      <c r="B17" s="5" t="s">
        <v>336</v>
      </c>
      <c r="C17" s="1"/>
      <c r="D17" s="1"/>
      <c r="E17" s="24"/>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x14ac:dyDescent="0.2">
      <c r="A18" s="1"/>
      <c r="B18" s="5"/>
      <c r="C18" s="1" t="s">
        <v>337</v>
      </c>
      <c r="D18" s="2">
        <v>2.5</v>
      </c>
      <c r="E18" s="26">
        <v>0</v>
      </c>
      <c r="F18" s="1" t="s">
        <v>33</v>
      </c>
      <c r="G18" s="2"/>
      <c r="H18" s="2"/>
      <c r="I18" s="2" t="s">
        <v>455</v>
      </c>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x14ac:dyDescent="0.2">
      <c r="A19" s="1"/>
      <c r="B19" s="5"/>
      <c r="C19" s="1"/>
      <c r="D19" s="1"/>
      <c r="E19" s="24"/>
      <c r="F19" s="1"/>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x14ac:dyDescent="0.2">
      <c r="A20" s="2"/>
      <c r="B20" s="5" t="s">
        <v>338</v>
      </c>
      <c r="C20" s="1"/>
      <c r="D20" s="1"/>
      <c r="E20" s="24"/>
      <c r="F20" s="1"/>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x14ac:dyDescent="0.2">
      <c r="A21" s="2"/>
      <c r="B21" s="5"/>
      <c r="C21" s="1" t="s">
        <v>339</v>
      </c>
      <c r="D21" s="2">
        <v>25</v>
      </c>
      <c r="E21" s="26">
        <v>0</v>
      </c>
      <c r="F21" s="1" t="s">
        <v>171</v>
      </c>
      <c r="G21" s="2">
        <f>D21*50</f>
        <v>1250</v>
      </c>
      <c r="H21" s="2"/>
      <c r="I21" s="2" t="s">
        <v>456</v>
      </c>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x14ac:dyDescent="0.2">
      <c r="A22" s="2"/>
      <c r="B22" s="5"/>
      <c r="C22" s="1" t="s">
        <v>340</v>
      </c>
      <c r="D22" s="2" t="s">
        <v>373</v>
      </c>
      <c r="E22" s="26">
        <v>0</v>
      </c>
      <c r="F22" s="1" t="s">
        <v>171</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x14ac:dyDescent="0.2">
      <c r="A23" s="2"/>
      <c r="B23" s="5"/>
      <c r="C23" s="1" t="s">
        <v>341</v>
      </c>
      <c r="D23" s="2">
        <v>6</v>
      </c>
      <c r="E23" s="26">
        <v>0</v>
      </c>
      <c r="F23" s="1" t="s">
        <v>171</v>
      </c>
      <c r="G23" s="2">
        <f>D23*50</f>
        <v>300</v>
      </c>
      <c r="H23" s="2"/>
      <c r="I23" s="2" t="s">
        <v>454</v>
      </c>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x14ac:dyDescent="0.2">
      <c r="A24" s="2"/>
      <c r="B24" s="5"/>
      <c r="C24" s="1" t="s">
        <v>342</v>
      </c>
      <c r="D24" s="2">
        <v>2</v>
      </c>
      <c r="E24" s="26">
        <v>0</v>
      </c>
      <c r="F24" s="1" t="s">
        <v>171</v>
      </c>
      <c r="G24" s="2">
        <f>D24*50</f>
        <v>100</v>
      </c>
      <c r="H24" s="2"/>
      <c r="I24" s="2" t="s">
        <v>453</v>
      </c>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2">
      <c r="A25" s="2"/>
      <c r="B25" s="2"/>
      <c r="C25" s="2"/>
      <c r="D25" s="2"/>
      <c r="E25" s="26"/>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x14ac:dyDescent="0.2">
      <c r="A26" s="2"/>
      <c r="B26" s="5" t="s">
        <v>343</v>
      </c>
      <c r="C26" s="1"/>
      <c r="D26" s="1"/>
      <c r="E26" s="24"/>
      <c r="F26" s="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x14ac:dyDescent="0.2">
      <c r="A27" s="2"/>
      <c r="B27" s="5"/>
      <c r="C27" s="1" t="s">
        <v>344</v>
      </c>
      <c r="D27" s="2">
        <v>240</v>
      </c>
      <c r="E27" s="26">
        <v>0</v>
      </c>
      <c r="F27" s="1" t="s">
        <v>171</v>
      </c>
      <c r="G27" s="2">
        <f>D27*1.9</f>
        <v>456</v>
      </c>
      <c r="H27" s="2"/>
      <c r="I27" s="2" t="s">
        <v>440</v>
      </c>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x14ac:dyDescent="0.2">
      <c r="A28" s="2"/>
      <c r="B28" s="12" t="s">
        <v>345</v>
      </c>
      <c r="C28" s="2"/>
      <c r="D28" s="2"/>
      <c r="E28" s="26"/>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x14ac:dyDescent="0.2">
      <c r="A29" s="2"/>
      <c r="B29" s="12"/>
      <c r="C29" s="2" t="s">
        <v>346</v>
      </c>
      <c r="D29" s="2">
        <v>0</v>
      </c>
      <c r="E29" s="26">
        <v>0</v>
      </c>
      <c r="F29" s="2" t="s">
        <v>33</v>
      </c>
      <c r="G29" s="2"/>
      <c r="H29" s="2"/>
      <c r="I29" s="2" t="s">
        <v>444</v>
      </c>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x14ac:dyDescent="0.2">
      <c r="A30" s="2"/>
      <c r="B30" s="12"/>
      <c r="C30" s="2" t="s">
        <v>347</v>
      </c>
      <c r="D30" s="2">
        <v>80</v>
      </c>
      <c r="E30" s="26">
        <v>0</v>
      </c>
      <c r="F30" s="2" t="s">
        <v>33</v>
      </c>
      <c r="G30" s="2"/>
      <c r="H30" s="2"/>
      <c r="I30" s="2" t="s">
        <v>442</v>
      </c>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x14ac:dyDescent="0.2">
      <c r="A31" s="2"/>
      <c r="B31" s="12"/>
      <c r="C31" s="2" t="s">
        <v>348</v>
      </c>
      <c r="D31" s="2">
        <v>20</v>
      </c>
      <c r="E31" s="26">
        <v>100</v>
      </c>
      <c r="F31" s="2" t="s">
        <v>33</v>
      </c>
      <c r="G31" s="2"/>
      <c r="H31" s="2"/>
      <c r="I31" s="2" t="s">
        <v>443</v>
      </c>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x14ac:dyDescent="0.2">
      <c r="A32" s="2"/>
      <c r="B32" s="12" t="s">
        <v>349</v>
      </c>
      <c r="C32" s="2"/>
      <c r="D32" s="2"/>
      <c r="E32" s="26"/>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x14ac:dyDescent="0.2">
      <c r="A33" s="2"/>
      <c r="B33" s="2"/>
      <c r="C33" s="2" t="s">
        <v>350</v>
      </c>
      <c r="D33" s="2">
        <v>50</v>
      </c>
      <c r="E33" s="26">
        <v>50</v>
      </c>
      <c r="F33" s="2" t="s">
        <v>33</v>
      </c>
      <c r="G33" s="2"/>
      <c r="H33" s="2"/>
      <c r="I33" s="2" t="s">
        <v>441</v>
      </c>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x14ac:dyDescent="0.2">
      <c r="A34" s="2"/>
      <c r="B34" s="2"/>
      <c r="C34" s="2" t="s">
        <v>351</v>
      </c>
      <c r="D34" s="2">
        <v>50</v>
      </c>
      <c r="E34" s="26">
        <v>50</v>
      </c>
      <c r="F34" s="2" t="s">
        <v>33</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x14ac:dyDescent="0.2">
      <c r="A35" s="2"/>
      <c r="B35" s="2"/>
      <c r="C35" s="2"/>
      <c r="D35" s="2"/>
      <c r="E35" s="26"/>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x14ac:dyDescent="0.2">
      <c r="A36" s="13" t="s">
        <v>353</v>
      </c>
      <c r="B36" s="2"/>
      <c r="C36" s="2"/>
      <c r="D36" s="2"/>
      <c r="E36" s="26"/>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x14ac:dyDescent="0.2">
      <c r="A37" s="2"/>
      <c r="B37" s="13" t="s">
        <v>352</v>
      </c>
      <c r="C37" s="2"/>
      <c r="D37" s="2"/>
      <c r="E37" s="26"/>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x14ac:dyDescent="0.2">
      <c r="A38" s="2"/>
      <c r="B38" s="12" t="s">
        <v>354</v>
      </c>
      <c r="C38" s="2"/>
      <c r="D38" s="2"/>
      <c r="E38" s="26"/>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x14ac:dyDescent="0.2">
      <c r="A39" s="2"/>
      <c r="B39" s="2"/>
      <c r="C39" s="2" t="s">
        <v>355</v>
      </c>
      <c r="D39" s="2" t="s">
        <v>373</v>
      </c>
      <c r="E39" s="26">
        <v>0</v>
      </c>
      <c r="F39" s="2" t="s">
        <v>33</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x14ac:dyDescent="0.2">
      <c r="A40" s="2"/>
      <c r="B40" s="2"/>
      <c r="C40" s="2" t="s">
        <v>356</v>
      </c>
      <c r="D40" s="2" t="s">
        <v>373</v>
      </c>
      <c r="E40" s="26">
        <v>100</v>
      </c>
      <c r="F40" s="2" t="s">
        <v>33</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x14ac:dyDescent="0.2">
      <c r="A41" s="2"/>
      <c r="B41" s="2"/>
      <c r="C41" s="2" t="s">
        <v>357</v>
      </c>
      <c r="D41" s="2" t="s">
        <v>373</v>
      </c>
      <c r="E41" s="26">
        <v>0</v>
      </c>
      <c r="F41" s="2" t="s">
        <v>33</v>
      </c>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x14ac:dyDescent="0.2">
      <c r="A42" s="2"/>
      <c r="B42" s="2"/>
      <c r="C42" s="2"/>
      <c r="D42" s="2"/>
      <c r="E42" s="26"/>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x14ac:dyDescent="0.2">
      <c r="A43" s="2"/>
      <c r="B43" s="13" t="s">
        <v>358</v>
      </c>
      <c r="C43" s="2"/>
      <c r="D43" s="2"/>
      <c r="E43" s="26"/>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x14ac:dyDescent="0.2">
      <c r="A44" s="2"/>
      <c r="B44" s="12" t="s">
        <v>359</v>
      </c>
      <c r="C44" s="2"/>
      <c r="D44" s="2"/>
      <c r="E44" s="26"/>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x14ac:dyDescent="0.2">
      <c r="A45" s="2"/>
      <c r="B45" s="12"/>
      <c r="C45" s="2" t="s">
        <v>24</v>
      </c>
      <c r="D45" s="2">
        <v>100</v>
      </c>
      <c r="E45" s="26">
        <v>0</v>
      </c>
      <c r="F45" s="2" t="s">
        <v>362</v>
      </c>
      <c r="G45" s="2"/>
      <c r="H45" s="2"/>
      <c r="I45" s="2" t="s">
        <v>442</v>
      </c>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x14ac:dyDescent="0.2">
      <c r="A46" s="2"/>
      <c r="B46" s="12"/>
      <c r="C46" s="2" t="s">
        <v>25</v>
      </c>
      <c r="D46" s="2">
        <v>100</v>
      </c>
      <c r="E46" s="26">
        <v>0</v>
      </c>
      <c r="F46" s="2" t="s">
        <v>362</v>
      </c>
      <c r="G46" s="2"/>
      <c r="H46" s="2"/>
      <c r="I46" s="2" t="s">
        <v>442</v>
      </c>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x14ac:dyDescent="0.2">
      <c r="A47" s="2"/>
      <c r="B47" s="12"/>
      <c r="C47" s="2" t="s">
        <v>26</v>
      </c>
      <c r="D47" s="2" t="s">
        <v>373</v>
      </c>
      <c r="E47" s="26">
        <v>0</v>
      </c>
      <c r="F47" s="2" t="s">
        <v>362</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x14ac:dyDescent="0.2">
      <c r="A48" s="2"/>
      <c r="B48" s="12" t="s">
        <v>360</v>
      </c>
      <c r="C48" s="2"/>
      <c r="D48" s="2"/>
      <c r="E48" s="26">
        <v>5</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x14ac:dyDescent="0.2">
      <c r="A49" s="2"/>
      <c r="B49" s="12"/>
      <c r="C49" s="2" t="s">
        <v>24</v>
      </c>
      <c r="D49" s="2">
        <v>100</v>
      </c>
      <c r="E49" s="26">
        <v>5</v>
      </c>
      <c r="F49" s="2" t="s">
        <v>362</v>
      </c>
      <c r="G49" s="2"/>
      <c r="H49" s="2"/>
      <c r="I49" s="2" t="s">
        <v>442</v>
      </c>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x14ac:dyDescent="0.2">
      <c r="A50" s="2"/>
      <c r="B50" s="12"/>
      <c r="C50" s="2" t="s">
        <v>25</v>
      </c>
      <c r="D50" s="2">
        <v>100</v>
      </c>
      <c r="E50" s="26">
        <v>0</v>
      </c>
      <c r="F50" s="2" t="s">
        <v>362</v>
      </c>
      <c r="G50" s="2"/>
      <c r="H50" s="2"/>
      <c r="I50" s="2" t="s">
        <v>442</v>
      </c>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x14ac:dyDescent="0.2">
      <c r="A51" s="2"/>
      <c r="B51" s="12"/>
      <c r="C51" s="2" t="s">
        <v>26</v>
      </c>
      <c r="D51" s="2" t="s">
        <v>373</v>
      </c>
      <c r="E51" s="26"/>
      <c r="F51" s="2" t="s">
        <v>362</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x14ac:dyDescent="0.2">
      <c r="A52" s="2"/>
      <c r="B52" s="12" t="s">
        <v>361</v>
      </c>
      <c r="C52" s="2"/>
      <c r="D52" s="2"/>
      <c r="E52" s="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x14ac:dyDescent="0.2">
      <c r="A53" s="2"/>
      <c r="B53" s="2"/>
      <c r="C53" s="2" t="s">
        <v>20</v>
      </c>
      <c r="D53" s="2" t="s">
        <v>373</v>
      </c>
      <c r="E53" s="26">
        <v>1</v>
      </c>
      <c r="F53" s="2" t="s">
        <v>171</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x14ac:dyDescent="0.2">
      <c r="A54" s="2"/>
      <c r="B54" s="2"/>
      <c r="C54" s="2" t="s">
        <v>3</v>
      </c>
      <c r="D54" s="2" t="s">
        <v>373</v>
      </c>
      <c r="E54" s="26">
        <v>6</v>
      </c>
      <c r="F54" s="2" t="s">
        <v>171</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x14ac:dyDescent="0.2">
      <c r="A55" s="2"/>
      <c r="B55" s="2"/>
      <c r="C55" s="2"/>
      <c r="D55" s="2"/>
      <c r="E55" s="26"/>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x14ac:dyDescent="0.2">
      <c r="A56" s="2"/>
      <c r="B56" s="2"/>
      <c r="C56" s="2"/>
      <c r="D56" s="2"/>
      <c r="E56" s="26"/>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x14ac:dyDescent="0.2">
      <c r="A57" s="2"/>
      <c r="B57" s="2"/>
      <c r="C57" s="2"/>
      <c r="D57" s="2"/>
      <c r="E57" s="26"/>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x14ac:dyDescent="0.2">
      <c r="A58" s="2"/>
      <c r="B58" s="2"/>
      <c r="C58" s="2"/>
      <c r="D58" s="2"/>
      <c r="E58" s="26"/>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x14ac:dyDescent="0.2">
      <c r="A59" s="2"/>
      <c r="B59" s="2"/>
      <c r="C59" s="2"/>
      <c r="D59" s="2"/>
      <c r="E59" s="26"/>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x14ac:dyDescent="0.2">
      <c r="A60" s="2"/>
      <c r="B60" s="2"/>
      <c r="C60" s="2"/>
      <c r="D60" s="2"/>
      <c r="E60" s="26"/>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x14ac:dyDescent="0.2">
      <c r="A61" s="2"/>
      <c r="B61" s="2"/>
      <c r="C61" s="2"/>
      <c r="D61" s="2"/>
      <c r="E61" s="26"/>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x14ac:dyDescent="0.2">
      <c r="A62" s="2"/>
      <c r="B62" s="2"/>
      <c r="C62" s="2"/>
      <c r="D62" s="2"/>
      <c r="E62" s="26"/>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x14ac:dyDescent="0.2">
      <c r="A63" s="2"/>
      <c r="B63" s="2"/>
      <c r="C63" s="2"/>
      <c r="D63" s="2"/>
      <c r="E63" s="26"/>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x14ac:dyDescent="0.2">
      <c r="A64" s="2"/>
      <c r="B64" s="2"/>
      <c r="C64" s="2"/>
      <c r="D64" s="2"/>
      <c r="E64" s="26"/>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x14ac:dyDescent="0.2">
      <c r="A65" s="2"/>
      <c r="B65" s="2"/>
      <c r="C65" s="2"/>
      <c r="D65" s="2"/>
      <c r="E65" s="26"/>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x14ac:dyDescent="0.2">
      <c r="A66" s="2"/>
      <c r="B66" s="2"/>
      <c r="C66" s="2"/>
      <c r="D66" s="2"/>
      <c r="E66" s="26"/>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x14ac:dyDescent="0.2">
      <c r="A67" s="2"/>
      <c r="B67" s="2"/>
      <c r="C67" s="2"/>
      <c r="D67" s="2"/>
      <c r="E67" s="26"/>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x14ac:dyDescent="0.2">
      <c r="A68" s="2"/>
      <c r="B68" s="2"/>
      <c r="C68" s="2"/>
      <c r="D68" s="2"/>
      <c r="E68" s="26"/>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x14ac:dyDescent="0.2">
      <c r="A69" s="2"/>
      <c r="B69" s="2"/>
      <c r="C69" s="2"/>
      <c r="D69" s="2"/>
      <c r="E69" s="26"/>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x14ac:dyDescent="0.2">
      <c r="A70" s="2"/>
      <c r="B70" s="2"/>
      <c r="C70" s="2"/>
      <c r="D70" s="2"/>
      <c r="E70" s="26"/>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x14ac:dyDescent="0.2">
      <c r="A71" s="2"/>
      <c r="B71" s="2"/>
      <c r="C71" s="2"/>
      <c r="D71" s="2"/>
      <c r="E71" s="26"/>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x14ac:dyDescent="0.2">
      <c r="A72" s="2"/>
      <c r="B72" s="2"/>
      <c r="C72" s="2"/>
      <c r="D72" s="2"/>
      <c r="E72" s="26"/>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x14ac:dyDescent="0.2">
      <c r="A73" s="2"/>
      <c r="B73" s="2"/>
      <c r="C73" s="2"/>
      <c r="D73" s="2"/>
      <c r="E73" s="26"/>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x14ac:dyDescent="0.2">
      <c r="A74" s="2"/>
      <c r="B74" s="2"/>
      <c r="C74" s="2"/>
      <c r="D74" s="2"/>
      <c r="E74" s="26"/>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x14ac:dyDescent="0.2">
      <c r="A75" s="2"/>
      <c r="B75" s="2"/>
      <c r="C75" s="2"/>
      <c r="D75" s="2"/>
      <c r="E75" s="26"/>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x14ac:dyDescent="0.2">
      <c r="A76" s="2"/>
      <c r="B76" s="2"/>
      <c r="C76" s="2"/>
      <c r="D76" s="2"/>
      <c r="E76" s="26"/>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x14ac:dyDescent="0.2">
      <c r="A77" s="2"/>
      <c r="B77" s="2"/>
      <c r="C77" s="2"/>
      <c r="D77" s="2"/>
      <c r="E77" s="26"/>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x14ac:dyDescent="0.2">
      <c r="A78" s="2"/>
      <c r="B78" s="2"/>
      <c r="C78" s="2"/>
      <c r="D78" s="2"/>
      <c r="E78" s="26"/>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x14ac:dyDescent="0.2">
      <c r="A79" s="2"/>
      <c r="B79" s="2"/>
      <c r="C79" s="2"/>
      <c r="D79" s="2"/>
      <c r="E79" s="26"/>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x14ac:dyDescent="0.2">
      <c r="A80" s="2"/>
      <c r="B80" s="2"/>
      <c r="C80" s="2"/>
      <c r="D80" s="2"/>
      <c r="E80" s="26"/>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x14ac:dyDescent="0.2">
      <c r="A81" s="2"/>
      <c r="B81" s="2"/>
      <c r="C81" s="2"/>
      <c r="D81" s="2"/>
      <c r="E81" s="26"/>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x14ac:dyDescent="0.2">
      <c r="A82" s="2"/>
      <c r="B82" s="2"/>
      <c r="C82" s="2"/>
      <c r="D82" s="2"/>
      <c r="E82" s="26"/>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x14ac:dyDescent="0.2">
      <c r="A83" s="2"/>
      <c r="B83" s="2"/>
      <c r="C83" s="2"/>
      <c r="D83" s="2"/>
      <c r="E83" s="26"/>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x14ac:dyDescent="0.2">
      <c r="A84" s="2"/>
      <c r="B84" s="2"/>
      <c r="C84" s="2"/>
      <c r="D84" s="2"/>
      <c r="E84" s="26"/>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x14ac:dyDescent="0.2">
      <c r="A85" s="2"/>
      <c r="B85" s="2"/>
      <c r="C85" s="2"/>
      <c r="D85" s="2"/>
      <c r="E85" s="2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x14ac:dyDescent="0.2">
      <c r="A86" s="2"/>
      <c r="B86" s="2"/>
      <c r="C86" s="2"/>
      <c r="D86" s="2"/>
      <c r="E86" s="26"/>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x14ac:dyDescent="0.2">
      <c r="A87" s="2"/>
      <c r="B87" s="2"/>
      <c r="C87" s="2"/>
      <c r="D87" s="2"/>
      <c r="E87" s="26"/>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x14ac:dyDescent="0.2">
      <c r="A88" s="2"/>
      <c r="B88" s="2"/>
      <c r="C88" s="2"/>
      <c r="D88" s="2"/>
      <c r="E88" s="26"/>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x14ac:dyDescent="0.2">
      <c r="A89" s="2"/>
      <c r="B89" s="2"/>
      <c r="C89" s="2"/>
      <c r="D89" s="2"/>
      <c r="E89" s="26"/>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x14ac:dyDescent="0.2">
      <c r="A90" s="2"/>
      <c r="B90" s="2"/>
      <c r="C90" s="2"/>
      <c r="D90" s="2"/>
      <c r="E90" s="26"/>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x14ac:dyDescent="0.2">
      <c r="A91" s="2"/>
      <c r="B91" s="2"/>
      <c r="C91" s="2"/>
      <c r="D91" s="2"/>
      <c r="E91" s="26"/>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
      <c r="A92" s="2"/>
      <c r="B92" s="2"/>
      <c r="C92" s="2"/>
      <c r="D92" s="2"/>
      <c r="E92" s="26"/>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x14ac:dyDescent="0.2">
      <c r="A93" s="2"/>
      <c r="B93" s="2"/>
      <c r="C93" s="2"/>
      <c r="D93" s="2"/>
      <c r="E93" s="26"/>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x14ac:dyDescent="0.2">
      <c r="A94" s="2"/>
      <c r="B94" s="2"/>
      <c r="C94" s="2"/>
      <c r="D94" s="2"/>
      <c r="E94" s="26"/>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x14ac:dyDescent="0.2">
      <c r="A95" s="2"/>
      <c r="B95" s="2"/>
      <c r="C95" s="2"/>
      <c r="D95" s="2"/>
      <c r="E95" s="26"/>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x14ac:dyDescent="0.2">
      <c r="A96" s="2"/>
      <c r="B96" s="2"/>
      <c r="C96" s="2"/>
      <c r="D96" s="2"/>
      <c r="E96" s="26"/>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x14ac:dyDescent="0.2">
      <c r="A97" s="2"/>
      <c r="B97" s="2"/>
      <c r="C97" s="2"/>
      <c r="D97" s="2"/>
      <c r="E97" s="26"/>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x14ac:dyDescent="0.2">
      <c r="A98" s="2"/>
      <c r="B98" s="2"/>
      <c r="C98" s="2"/>
      <c r="D98" s="2"/>
      <c r="E98" s="26"/>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x14ac:dyDescent="0.2">
      <c r="A99" s="2"/>
      <c r="B99" s="2"/>
      <c r="C99" s="2"/>
      <c r="D99" s="2"/>
      <c r="E99" s="26"/>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x14ac:dyDescent="0.2">
      <c r="A100" s="2"/>
      <c r="B100" s="2"/>
      <c r="C100" s="2"/>
      <c r="D100" s="2"/>
      <c r="E100" s="26"/>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x14ac:dyDescent="0.2">
      <c r="A101" s="2"/>
      <c r="B101" s="2"/>
      <c r="C101" s="2"/>
      <c r="D101" s="2"/>
      <c r="E101" s="26"/>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x14ac:dyDescent="0.2">
      <c r="A102" s="2"/>
      <c r="B102" s="2"/>
      <c r="C102" s="2"/>
      <c r="D102" s="2"/>
      <c r="E102" s="26"/>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x14ac:dyDescent="0.2">
      <c r="A103" s="2"/>
      <c r="B103" s="2"/>
      <c r="C103" s="2"/>
      <c r="D103" s="2"/>
      <c r="E103" s="26"/>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x14ac:dyDescent="0.2">
      <c r="A104" s="2"/>
      <c r="B104" s="2"/>
      <c r="C104" s="2"/>
      <c r="D104" s="2"/>
      <c r="E104" s="26"/>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x14ac:dyDescent="0.2">
      <c r="A105" s="2"/>
      <c r="B105" s="2"/>
      <c r="C105" s="2"/>
      <c r="D105" s="2"/>
      <c r="E105" s="26"/>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x14ac:dyDescent="0.2">
      <c r="A106" s="2"/>
      <c r="B106" s="2"/>
      <c r="C106" s="2"/>
      <c r="D106" s="2"/>
      <c r="E106" s="26"/>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x14ac:dyDescent="0.2">
      <c r="A107" s="2"/>
      <c r="B107" s="2"/>
      <c r="C107" s="2"/>
      <c r="D107" s="2"/>
      <c r="E107" s="26"/>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x14ac:dyDescent="0.2">
      <c r="A108" s="2"/>
      <c r="B108" s="2"/>
      <c r="C108" s="2"/>
      <c r="D108" s="2"/>
      <c r="E108" s="26"/>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x14ac:dyDescent="0.2">
      <c r="A109" s="2"/>
      <c r="B109" s="2"/>
      <c r="C109" s="2"/>
      <c r="D109" s="2"/>
      <c r="E109" s="26"/>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x14ac:dyDescent="0.2">
      <c r="A110" s="2"/>
      <c r="B110" s="2"/>
      <c r="C110" s="2"/>
      <c r="D110" s="2"/>
      <c r="E110" s="26"/>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x14ac:dyDescent="0.2">
      <c r="A111" s="2"/>
      <c r="B111" s="2"/>
      <c r="C111" s="2"/>
      <c r="D111" s="2"/>
      <c r="E111" s="26"/>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x14ac:dyDescent="0.2">
      <c r="A112" s="2"/>
      <c r="B112" s="2"/>
      <c r="C112" s="2"/>
      <c r="D112" s="2"/>
      <c r="E112" s="26"/>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
      <c r="A113" s="2"/>
      <c r="B113" s="2"/>
      <c r="C113" s="2"/>
      <c r="D113" s="2"/>
      <c r="E113" s="26"/>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
      <c r="A114" s="2"/>
      <c r="B114" s="2"/>
      <c r="C114" s="2"/>
      <c r="D114" s="2"/>
      <c r="E114" s="26"/>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
      <c r="A115" s="2"/>
      <c r="B115" s="2"/>
      <c r="C115" s="2"/>
      <c r="D115" s="2"/>
      <c r="E115" s="26"/>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
      <c r="A116" s="2"/>
      <c r="B116" s="2"/>
      <c r="C116" s="2"/>
      <c r="D116" s="2"/>
      <c r="E116" s="26"/>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
      <c r="A117" s="2"/>
      <c r="B117" s="2"/>
      <c r="C117" s="2"/>
      <c r="D117" s="2"/>
      <c r="E117" s="26"/>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
      <c r="A118" s="2"/>
      <c r="B118" s="2"/>
      <c r="C118" s="2"/>
      <c r="D118" s="2"/>
      <c r="E118" s="26"/>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
      <c r="A119" s="2"/>
      <c r="B119" s="2"/>
      <c r="C119" s="2"/>
      <c r="D119" s="2"/>
      <c r="E119" s="26"/>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
      <c r="A120" s="2"/>
      <c r="B120" s="2"/>
      <c r="C120" s="2"/>
      <c r="D120" s="2"/>
      <c r="E120" s="26"/>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
      <c r="A121" s="2"/>
      <c r="B121" s="2"/>
      <c r="C121" s="2"/>
      <c r="D121" s="2"/>
      <c r="E121" s="26"/>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
      <c r="A122" s="2"/>
      <c r="B122" s="2"/>
      <c r="C122" s="2"/>
      <c r="D122" s="2"/>
      <c r="E122" s="26"/>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
      <c r="A123" s="2"/>
      <c r="B123" s="2"/>
      <c r="C123" s="2"/>
      <c r="D123" s="2"/>
      <c r="E123" s="26"/>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
      <c r="A124" s="2"/>
      <c r="B124" s="2"/>
      <c r="C124" s="2"/>
      <c r="D124" s="2"/>
      <c r="E124" s="26"/>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
      <c r="A125" s="2"/>
      <c r="B125" s="2"/>
      <c r="C125" s="2"/>
      <c r="D125" s="2"/>
      <c r="E125" s="26"/>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
      <c r="A126" s="2"/>
      <c r="B126" s="2"/>
      <c r="C126" s="2"/>
      <c r="D126" s="2"/>
      <c r="E126" s="26"/>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
      <c r="A127" s="2"/>
      <c r="B127" s="2"/>
      <c r="C127" s="2"/>
      <c r="D127" s="2"/>
      <c r="E127" s="26"/>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
      <c r="A128" s="2"/>
      <c r="B128" s="2"/>
      <c r="C128" s="2"/>
      <c r="D128" s="2"/>
      <c r="E128" s="26"/>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
      <c r="A129" s="2"/>
      <c r="B129" s="2"/>
      <c r="C129" s="2"/>
      <c r="D129" s="2"/>
      <c r="E129" s="26"/>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
      <c r="A130" s="2"/>
      <c r="B130" s="2"/>
      <c r="C130" s="2"/>
      <c r="D130" s="2"/>
      <c r="E130" s="26"/>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
      <c r="A131" s="2"/>
      <c r="B131" s="2"/>
      <c r="C131" s="2"/>
      <c r="D131" s="2"/>
      <c r="E131" s="26"/>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
      <c r="A132" s="2"/>
      <c r="B132" s="2"/>
      <c r="C132" s="2"/>
      <c r="D132" s="2"/>
      <c r="E132" s="26"/>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
      <c r="A133" s="2"/>
      <c r="B133" s="2"/>
      <c r="C133" s="2"/>
      <c r="D133" s="2"/>
      <c r="E133" s="26"/>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
      <c r="A134" s="2"/>
      <c r="B134" s="2"/>
      <c r="C134" s="2"/>
      <c r="D134" s="2"/>
      <c r="E134" s="26"/>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
      <c r="A135" s="2"/>
      <c r="B135" s="2"/>
      <c r="C135" s="2"/>
      <c r="D135" s="2"/>
      <c r="E135" s="26"/>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
      <c r="A136" s="2"/>
      <c r="B136" s="2"/>
      <c r="C136" s="2"/>
      <c r="D136" s="2"/>
      <c r="E136" s="26"/>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
      <c r="A137" s="2"/>
      <c r="B137" s="2"/>
      <c r="C137" s="2"/>
      <c r="D137" s="2"/>
      <c r="E137" s="26"/>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
      <c r="A138" s="2"/>
      <c r="B138" s="2"/>
      <c r="C138" s="2"/>
      <c r="D138" s="2"/>
      <c r="E138" s="26"/>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
      <c r="A139" s="2"/>
      <c r="B139" s="2"/>
      <c r="C139" s="2"/>
      <c r="D139" s="2"/>
      <c r="E139" s="26"/>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
      <c r="A140" s="2"/>
      <c r="B140" s="2"/>
      <c r="C140" s="2"/>
      <c r="D140" s="2"/>
      <c r="E140" s="26"/>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
      <c r="A141" s="2"/>
      <c r="B141" s="2"/>
      <c r="C141" s="2"/>
      <c r="D141" s="2"/>
      <c r="E141" s="26"/>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
      <c r="A142" s="2"/>
      <c r="B142" s="2"/>
      <c r="C142" s="2"/>
      <c r="D142" s="2"/>
      <c r="E142" s="26"/>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
      <c r="A143" s="2"/>
      <c r="B143" s="2"/>
      <c r="C143" s="2"/>
      <c r="D143" s="2"/>
      <c r="E143" s="26"/>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
      <c r="A144" s="2"/>
      <c r="B144" s="2"/>
      <c r="C144" s="2"/>
      <c r="D144" s="2"/>
      <c r="E144" s="26"/>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
      <c r="A145" s="2"/>
      <c r="B145" s="2"/>
      <c r="C145" s="2"/>
      <c r="D145" s="2"/>
      <c r="E145" s="26"/>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
      <c r="A146" s="2"/>
      <c r="B146" s="2"/>
      <c r="C146" s="2"/>
      <c r="D146" s="2"/>
      <c r="E146" s="26"/>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
      <c r="A147" s="2"/>
      <c r="B147" s="2"/>
      <c r="C147" s="2"/>
      <c r="D147" s="2"/>
      <c r="E147" s="26"/>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
      <c r="A148" s="2"/>
      <c r="B148" s="2"/>
      <c r="C148" s="2"/>
      <c r="D148" s="2"/>
      <c r="E148" s="26"/>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
      <c r="A149" s="2"/>
      <c r="B149" s="2"/>
      <c r="C149" s="2"/>
      <c r="D149" s="2"/>
      <c r="E149" s="26"/>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
      <c r="A150" s="2"/>
      <c r="B150" s="2"/>
      <c r="C150" s="2"/>
      <c r="D150" s="2"/>
      <c r="E150" s="26"/>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
      <c r="A151" s="2"/>
      <c r="B151" s="2"/>
      <c r="C151" s="2"/>
      <c r="D151" s="2"/>
      <c r="E151" s="26"/>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
      <c r="A152" s="2"/>
      <c r="B152" s="2"/>
      <c r="C152" s="2"/>
      <c r="D152" s="2"/>
      <c r="E152" s="26"/>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
      <c r="A153" s="2"/>
      <c r="B153" s="2"/>
      <c r="C153" s="2"/>
      <c r="D153" s="2"/>
      <c r="E153" s="26"/>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
      <c r="A154" s="2"/>
      <c r="B154" s="2"/>
      <c r="C154" s="2"/>
      <c r="D154" s="2"/>
      <c r="E154" s="26"/>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
      <c r="A155" s="2"/>
      <c r="B155" s="2"/>
      <c r="C155" s="2"/>
      <c r="D155" s="2"/>
      <c r="E155" s="26"/>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
      <c r="A156" s="2"/>
      <c r="B156" s="2"/>
      <c r="C156" s="2"/>
      <c r="D156" s="2"/>
      <c r="E156" s="26"/>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
      <c r="A157" s="2"/>
      <c r="B157" s="2"/>
      <c r="C157" s="2"/>
      <c r="D157" s="2"/>
      <c r="E157" s="26"/>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
      <c r="A158" s="2"/>
      <c r="B158" s="2"/>
      <c r="C158" s="2"/>
      <c r="D158" s="2"/>
      <c r="E158" s="26"/>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
      <c r="A159" s="2"/>
      <c r="B159" s="2"/>
      <c r="C159" s="2"/>
      <c r="D159" s="2"/>
      <c r="E159" s="26"/>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
      <c r="A160" s="2"/>
      <c r="B160" s="2"/>
      <c r="C160" s="2"/>
      <c r="D160" s="2"/>
      <c r="E160" s="26"/>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
      <c r="A161" s="2"/>
      <c r="B161" s="2"/>
      <c r="C161" s="2"/>
      <c r="D161" s="2"/>
      <c r="E161" s="26"/>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
      <c r="A162" s="2"/>
      <c r="B162" s="2"/>
      <c r="C162" s="2"/>
      <c r="D162" s="2"/>
      <c r="E162" s="26"/>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
      <c r="A163" s="2"/>
      <c r="B163" s="2"/>
      <c r="C163" s="2"/>
      <c r="D163" s="2"/>
      <c r="E163" s="26"/>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
      <c r="A164" s="2"/>
      <c r="B164" s="2"/>
      <c r="C164" s="2"/>
      <c r="D164" s="2"/>
      <c r="E164" s="26"/>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
      <c r="A165" s="2"/>
      <c r="B165" s="2"/>
      <c r="C165" s="2"/>
      <c r="D165" s="2"/>
      <c r="E165" s="26"/>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
      <c r="A166" s="2"/>
      <c r="B166" s="2"/>
      <c r="C166" s="2"/>
      <c r="D166" s="2"/>
      <c r="E166" s="26"/>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
      <c r="A167" s="2"/>
      <c r="B167" s="2"/>
      <c r="C167" s="2"/>
      <c r="D167" s="2"/>
      <c r="E167" s="26"/>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
      <c r="A168" s="2"/>
      <c r="B168" s="2"/>
      <c r="C168" s="2"/>
      <c r="D168" s="2"/>
      <c r="E168" s="26"/>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
      <c r="A169" s="2"/>
      <c r="B169" s="2"/>
      <c r="C169" s="2"/>
      <c r="D169" s="2"/>
      <c r="E169" s="26"/>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
      <c r="A170" s="2"/>
      <c r="B170" s="2"/>
      <c r="C170" s="2"/>
      <c r="D170" s="2"/>
      <c r="E170" s="26"/>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
      <c r="A171" s="2"/>
      <c r="B171" s="2"/>
      <c r="C171" s="2"/>
      <c r="D171" s="2"/>
      <c r="E171" s="26"/>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
      <c r="A172" s="2"/>
      <c r="B172" s="2"/>
      <c r="C172" s="2"/>
      <c r="D172" s="2"/>
      <c r="E172" s="26"/>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
      <c r="A173" s="2"/>
      <c r="B173" s="2"/>
      <c r="C173" s="2"/>
      <c r="D173" s="2"/>
      <c r="E173" s="26"/>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
      <c r="A174" s="2"/>
      <c r="B174" s="2"/>
      <c r="C174" s="2"/>
      <c r="D174" s="2"/>
      <c r="E174" s="26"/>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
      <c r="A175" s="2"/>
      <c r="B175" s="2"/>
      <c r="C175" s="2"/>
      <c r="D175" s="2"/>
      <c r="E175" s="26"/>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
      <c r="A176" s="2"/>
      <c r="B176" s="2"/>
      <c r="C176" s="2"/>
      <c r="D176" s="2"/>
      <c r="E176" s="26"/>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
      <c r="A177" s="2"/>
      <c r="B177" s="2"/>
      <c r="C177" s="2"/>
      <c r="D177" s="2"/>
      <c r="E177" s="26"/>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
      <c r="A178" s="2"/>
      <c r="B178" s="2"/>
      <c r="C178" s="2"/>
      <c r="D178" s="2"/>
      <c r="E178" s="26"/>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
      <c r="A179" s="2"/>
      <c r="B179" s="2"/>
      <c r="C179" s="2"/>
      <c r="D179" s="2"/>
      <c r="E179" s="26"/>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
      <c r="A180" s="2"/>
      <c r="B180" s="2"/>
      <c r="C180" s="2"/>
      <c r="D180" s="2"/>
      <c r="E180" s="26"/>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
      <c r="A181" s="2"/>
      <c r="B181" s="2"/>
      <c r="C181" s="2"/>
      <c r="D181" s="2"/>
      <c r="E181" s="26"/>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
      <c r="A182" s="2"/>
      <c r="B182" s="2"/>
      <c r="C182" s="2"/>
      <c r="D182" s="2"/>
      <c r="E182" s="26"/>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
      <c r="A183" s="2"/>
      <c r="B183" s="2"/>
      <c r="C183" s="2"/>
      <c r="D183" s="2"/>
      <c r="E183" s="26"/>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
      <c r="A184" s="2"/>
      <c r="B184" s="2"/>
      <c r="C184" s="2"/>
      <c r="D184" s="2"/>
      <c r="E184" s="26"/>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
      <c r="A185" s="2"/>
      <c r="B185" s="2"/>
      <c r="C185" s="2"/>
      <c r="D185" s="2"/>
      <c r="E185" s="26"/>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
      <c r="A186" s="2"/>
      <c r="B186" s="2"/>
      <c r="C186" s="2"/>
      <c r="D186" s="2"/>
      <c r="E186" s="26"/>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
      <c r="A187" s="2"/>
      <c r="B187" s="2"/>
      <c r="C187" s="2"/>
      <c r="D187" s="2"/>
      <c r="E187" s="26"/>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
      <c r="A188" s="2"/>
      <c r="B188" s="2"/>
      <c r="C188" s="2"/>
      <c r="D188" s="2"/>
      <c r="E188" s="26"/>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
      <c r="A189" s="2"/>
      <c r="B189" s="2"/>
      <c r="C189" s="2"/>
      <c r="D189" s="2"/>
      <c r="E189" s="26"/>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
      <c r="A190" s="2"/>
      <c r="B190" s="2"/>
      <c r="C190" s="2"/>
      <c r="D190" s="2"/>
      <c r="E190" s="26"/>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
      <c r="A191" s="2"/>
      <c r="B191" s="2"/>
      <c r="C191" s="2"/>
      <c r="D191" s="2"/>
      <c r="E191" s="26"/>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
      <c r="A192" s="2"/>
      <c r="B192" s="2"/>
      <c r="C192" s="2"/>
      <c r="D192" s="2"/>
      <c r="E192" s="26"/>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
      <c r="A193" s="2"/>
      <c r="B193" s="2"/>
      <c r="C193" s="2"/>
      <c r="D193" s="2"/>
      <c r="E193" s="26"/>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
      <c r="A194" s="2"/>
      <c r="B194" s="2"/>
      <c r="C194" s="2"/>
      <c r="D194" s="2"/>
      <c r="E194" s="26"/>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
      <c r="A195" s="2"/>
      <c r="B195" s="2"/>
      <c r="C195" s="2"/>
      <c r="D195" s="2"/>
      <c r="E195" s="26"/>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
      <c r="A196" s="2"/>
      <c r="B196" s="2"/>
      <c r="C196" s="2"/>
      <c r="D196" s="2"/>
      <c r="E196" s="26"/>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
      <c r="A197" s="2"/>
      <c r="B197" s="2"/>
      <c r="C197" s="2"/>
      <c r="D197" s="2"/>
      <c r="E197" s="26"/>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
      <c r="A198" s="2"/>
      <c r="B198" s="2"/>
      <c r="C198" s="2"/>
      <c r="D198" s="2"/>
      <c r="E198" s="26"/>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
      <c r="A199" s="2"/>
      <c r="B199" s="2"/>
      <c r="C199" s="2"/>
      <c r="D199" s="2"/>
      <c r="E199" s="26"/>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
      <c r="A200" s="2"/>
      <c r="B200" s="2"/>
      <c r="C200" s="2"/>
      <c r="D200" s="2"/>
      <c r="E200" s="26"/>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
      <c r="A201" s="2"/>
      <c r="B201" s="2"/>
      <c r="C201" s="2"/>
      <c r="D201" s="2"/>
      <c r="E201" s="26"/>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
      <c r="A202" s="2"/>
      <c r="B202" s="2"/>
      <c r="C202" s="2"/>
      <c r="D202" s="2"/>
      <c r="E202" s="26"/>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
      <c r="A203" s="2"/>
      <c r="B203" s="2"/>
      <c r="C203" s="2"/>
      <c r="D203" s="2"/>
      <c r="E203" s="26"/>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
      <c r="A204" s="2"/>
      <c r="B204" s="2"/>
      <c r="C204" s="2"/>
      <c r="D204" s="2"/>
      <c r="E204" s="26"/>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
      <c r="A205" s="2"/>
      <c r="B205" s="2"/>
      <c r="C205" s="2"/>
      <c r="D205" s="2"/>
      <c r="E205" s="26"/>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AH205"/>
  <sheetViews>
    <sheetView workbookViewId="0"/>
  </sheetViews>
  <sheetFormatPr baseColWidth="10" defaultRowHeight="16" x14ac:dyDescent="0.2"/>
  <cols>
    <col min="2" max="2" width="33.1640625" customWidth="1"/>
    <col min="3" max="3" width="25" customWidth="1"/>
    <col min="4" max="4" width="13.5" customWidth="1"/>
    <col min="5" max="5" width="13.1640625" style="27" customWidth="1"/>
  </cols>
  <sheetData>
    <row r="1" spans="1:34" x14ac:dyDescent="0.2">
      <c r="A1" s="1"/>
      <c r="B1" s="1"/>
      <c r="C1" s="1"/>
      <c r="D1" s="1"/>
      <c r="E1" s="24"/>
      <c r="F1" s="1"/>
      <c r="G1" s="1"/>
      <c r="H1" s="2"/>
      <c r="I1" s="2"/>
      <c r="J1" s="2"/>
      <c r="K1" s="2"/>
      <c r="L1" s="2"/>
      <c r="M1" s="2"/>
      <c r="N1" s="2"/>
      <c r="O1" s="2"/>
      <c r="P1" s="2"/>
      <c r="Q1" s="2"/>
      <c r="R1" s="2"/>
      <c r="S1" s="2"/>
      <c r="T1" s="2"/>
      <c r="U1" s="2"/>
      <c r="V1" s="2"/>
      <c r="W1" s="2"/>
      <c r="X1" s="2"/>
      <c r="Y1" s="2"/>
      <c r="Z1" s="2"/>
      <c r="AA1" s="2"/>
      <c r="AB1" s="2"/>
      <c r="AC1" s="2"/>
      <c r="AD1" s="2"/>
      <c r="AE1" s="2"/>
      <c r="AF1" s="2"/>
      <c r="AG1" s="2"/>
      <c r="AH1" s="2"/>
    </row>
    <row r="2" spans="1:34" ht="21" x14ac:dyDescent="0.25">
      <c r="A2" s="1"/>
      <c r="B2" s="6" t="s">
        <v>363</v>
      </c>
      <c r="C2" s="1"/>
      <c r="D2" s="1"/>
      <c r="E2" s="24"/>
      <c r="F2" s="1"/>
      <c r="G2" s="1"/>
      <c r="H2" s="2"/>
      <c r="I2" s="2"/>
      <c r="J2" s="2"/>
      <c r="K2" s="2"/>
      <c r="L2" s="2"/>
      <c r="M2" s="2"/>
      <c r="N2" s="2"/>
      <c r="O2" s="2"/>
      <c r="P2" s="2"/>
      <c r="Q2" s="2"/>
      <c r="R2" s="2"/>
      <c r="S2" s="2"/>
      <c r="T2" s="2"/>
      <c r="U2" s="2"/>
      <c r="V2" s="2"/>
      <c r="W2" s="2"/>
      <c r="X2" s="2"/>
      <c r="Y2" s="2"/>
      <c r="Z2" s="2"/>
      <c r="AA2" s="2"/>
      <c r="AB2" s="2"/>
      <c r="AC2" s="2"/>
      <c r="AD2" s="2"/>
      <c r="AE2" s="2"/>
      <c r="AF2" s="2"/>
      <c r="AG2" s="2"/>
      <c r="AH2" s="2"/>
    </row>
    <row r="3" spans="1:34" x14ac:dyDescent="0.2">
      <c r="A3" s="1"/>
      <c r="B3" s="1"/>
      <c r="C3" s="1"/>
      <c r="D3" s="1"/>
      <c r="E3" s="24"/>
      <c r="F3" s="1"/>
      <c r="G3" s="1"/>
      <c r="H3" s="2"/>
      <c r="I3" s="2"/>
      <c r="J3" s="2"/>
      <c r="K3" s="2"/>
      <c r="L3" s="2"/>
      <c r="M3" s="2"/>
      <c r="N3" s="2"/>
      <c r="O3" s="2"/>
      <c r="P3" s="2"/>
      <c r="Q3" s="2"/>
      <c r="R3" s="2"/>
      <c r="S3" s="2"/>
      <c r="T3" s="2"/>
      <c r="U3" s="2"/>
      <c r="V3" s="2"/>
      <c r="W3" s="2"/>
      <c r="X3" s="2"/>
      <c r="Y3" s="2"/>
      <c r="Z3" s="2"/>
      <c r="AA3" s="2"/>
      <c r="AB3" s="2"/>
      <c r="AC3" s="2"/>
      <c r="AD3" s="2"/>
      <c r="AE3" s="2"/>
      <c r="AF3" s="2"/>
      <c r="AG3" s="2"/>
      <c r="AH3" s="2"/>
    </row>
    <row r="4" spans="1:34" x14ac:dyDescent="0.2">
      <c r="A4" s="1"/>
      <c r="B4" s="5" t="s">
        <v>1</v>
      </c>
      <c r="C4" s="5" t="s">
        <v>9</v>
      </c>
      <c r="D4" s="5" t="s">
        <v>487</v>
      </c>
      <c r="E4" s="25" t="s">
        <v>19</v>
      </c>
      <c r="F4" s="5" t="s">
        <v>12</v>
      </c>
      <c r="G4" s="5" t="s">
        <v>175</v>
      </c>
      <c r="H4" s="2"/>
      <c r="I4" s="2"/>
      <c r="J4" s="2"/>
      <c r="K4" s="2"/>
      <c r="L4" s="2"/>
      <c r="M4" s="2"/>
      <c r="N4" s="2"/>
      <c r="O4" s="2"/>
      <c r="P4" s="2"/>
      <c r="Q4" s="2"/>
      <c r="R4" s="2"/>
      <c r="S4" s="2"/>
      <c r="T4" s="2"/>
      <c r="U4" s="2"/>
      <c r="V4" s="2"/>
      <c r="W4" s="2"/>
      <c r="X4" s="2"/>
      <c r="Y4" s="2"/>
      <c r="Z4" s="2"/>
      <c r="AA4" s="2"/>
      <c r="AB4" s="2"/>
      <c r="AC4" s="2"/>
      <c r="AD4" s="2"/>
      <c r="AE4" s="2"/>
      <c r="AF4" s="2"/>
      <c r="AG4" s="2"/>
      <c r="AH4" s="2"/>
    </row>
    <row r="5" spans="1:34" x14ac:dyDescent="0.2">
      <c r="A5" s="1"/>
      <c r="B5" s="1"/>
      <c r="C5" s="1"/>
      <c r="D5" s="1"/>
      <c r="E5" s="24"/>
      <c r="F5" s="1"/>
      <c r="G5" s="1"/>
      <c r="H5" s="2"/>
      <c r="I5" s="2"/>
      <c r="J5" s="2"/>
      <c r="K5" s="2"/>
      <c r="L5" s="2"/>
      <c r="M5" s="2"/>
      <c r="N5" s="2"/>
      <c r="O5" s="2"/>
      <c r="P5" s="2"/>
      <c r="Q5" s="2"/>
      <c r="R5" s="2"/>
      <c r="S5" s="2"/>
      <c r="T5" s="2"/>
      <c r="U5" s="2"/>
      <c r="V5" s="2"/>
      <c r="W5" s="2"/>
      <c r="X5" s="2"/>
      <c r="Y5" s="2"/>
      <c r="Z5" s="2"/>
      <c r="AA5" s="2"/>
      <c r="AB5" s="2"/>
      <c r="AC5" s="2"/>
      <c r="AD5" s="2"/>
      <c r="AE5" s="2"/>
      <c r="AF5" s="2"/>
      <c r="AG5" s="2"/>
      <c r="AH5" s="2"/>
    </row>
    <row r="6" spans="1:34" x14ac:dyDescent="0.2">
      <c r="A6" s="5"/>
      <c r="B6" s="1"/>
      <c r="C6" s="1"/>
      <c r="D6" s="1"/>
      <c r="E6" s="24"/>
      <c r="F6" s="1"/>
      <c r="G6" s="1"/>
      <c r="H6" s="2"/>
      <c r="I6" s="2"/>
      <c r="J6" s="2"/>
      <c r="K6" s="2"/>
      <c r="L6" s="2"/>
      <c r="M6" s="2"/>
      <c r="N6" s="2"/>
      <c r="O6" s="2"/>
      <c r="P6" s="2"/>
      <c r="Q6" s="2"/>
      <c r="R6" s="2"/>
      <c r="S6" s="2"/>
      <c r="T6" s="2"/>
      <c r="U6" s="2"/>
      <c r="V6" s="2"/>
      <c r="W6" s="2"/>
      <c r="X6" s="2"/>
      <c r="Y6" s="2"/>
      <c r="Z6" s="2"/>
      <c r="AA6" s="2"/>
      <c r="AB6" s="2"/>
      <c r="AC6" s="2"/>
      <c r="AD6" s="2"/>
      <c r="AE6" s="2"/>
      <c r="AF6" s="2"/>
      <c r="AG6" s="2"/>
      <c r="AH6" s="2"/>
    </row>
    <row r="7" spans="1:34" x14ac:dyDescent="0.2">
      <c r="A7" s="1"/>
      <c r="B7" s="5" t="s">
        <v>364</v>
      </c>
      <c r="C7" s="1"/>
      <c r="D7" s="1"/>
      <c r="E7" s="24"/>
      <c r="F7" s="1"/>
      <c r="G7" s="1"/>
      <c r="H7" s="2"/>
      <c r="I7" s="2"/>
      <c r="J7" s="2"/>
      <c r="K7" s="2"/>
      <c r="L7" s="2"/>
      <c r="M7" s="2"/>
      <c r="N7" s="2"/>
      <c r="O7" s="2"/>
      <c r="P7" s="2"/>
      <c r="Q7" s="2"/>
      <c r="R7" s="2"/>
      <c r="S7" s="2"/>
      <c r="T7" s="2"/>
      <c r="U7" s="2"/>
      <c r="V7" s="2"/>
      <c r="W7" s="2"/>
      <c r="X7" s="2"/>
      <c r="Y7" s="2"/>
      <c r="Z7" s="2"/>
      <c r="AA7" s="2"/>
      <c r="AB7" s="2"/>
      <c r="AC7" s="2"/>
      <c r="AD7" s="2"/>
      <c r="AE7" s="2"/>
      <c r="AF7" s="2"/>
      <c r="AG7" s="2"/>
      <c r="AH7" s="2"/>
    </row>
    <row r="8" spans="1:34" x14ac:dyDescent="0.2">
      <c r="A8" s="1"/>
      <c r="B8" s="5"/>
      <c r="C8" s="1" t="s">
        <v>364</v>
      </c>
      <c r="D8" s="1">
        <v>10800</v>
      </c>
      <c r="E8" s="24">
        <v>5850</v>
      </c>
      <c r="F8" s="1" t="s">
        <v>232</v>
      </c>
      <c r="G8" s="1"/>
      <c r="H8" s="2" t="s">
        <v>376</v>
      </c>
      <c r="I8" s="2"/>
      <c r="J8" s="2"/>
      <c r="K8" s="2"/>
      <c r="L8" s="2"/>
      <c r="M8" s="2"/>
      <c r="N8" s="2"/>
      <c r="O8" s="2"/>
      <c r="P8" s="2"/>
      <c r="Q8" s="2"/>
      <c r="R8" s="2"/>
      <c r="S8" s="2"/>
      <c r="T8" s="2"/>
      <c r="U8" s="2"/>
      <c r="V8" s="2"/>
      <c r="W8" s="2"/>
      <c r="X8" s="2"/>
      <c r="Y8" s="2"/>
      <c r="Z8" s="2"/>
      <c r="AA8" s="2"/>
      <c r="AB8" s="2"/>
      <c r="AC8" s="2"/>
      <c r="AD8" s="2"/>
      <c r="AE8" s="2"/>
      <c r="AF8" s="2"/>
      <c r="AG8" s="2"/>
      <c r="AH8" s="2"/>
    </row>
    <row r="9" spans="1:34" x14ac:dyDescent="0.2">
      <c r="A9" s="1"/>
      <c r="B9" s="5"/>
      <c r="C9" s="1" t="s">
        <v>365</v>
      </c>
      <c r="D9" s="2">
        <v>80</v>
      </c>
      <c r="E9" s="26">
        <v>100</v>
      </c>
      <c r="F9" s="1" t="s">
        <v>33</v>
      </c>
      <c r="G9" s="1"/>
      <c r="H9" s="2" t="s">
        <v>430</v>
      </c>
      <c r="I9" s="2"/>
      <c r="J9" s="2"/>
      <c r="K9" s="2"/>
      <c r="L9" s="2"/>
      <c r="M9" s="2"/>
      <c r="N9" s="2"/>
      <c r="O9" s="2"/>
      <c r="P9" s="2"/>
      <c r="Q9" s="2"/>
      <c r="R9" s="2"/>
      <c r="S9" s="2"/>
      <c r="T9" s="2"/>
      <c r="U9" s="2"/>
      <c r="V9" s="2"/>
      <c r="W9" s="2"/>
      <c r="X9" s="2"/>
      <c r="Y9" s="2"/>
      <c r="Z9" s="2"/>
      <c r="AA9" s="2"/>
      <c r="AB9" s="2"/>
      <c r="AC9" s="2"/>
      <c r="AD9" s="2"/>
      <c r="AE9" s="2"/>
      <c r="AF9" s="2"/>
      <c r="AG9" s="2"/>
      <c r="AH9" s="2"/>
    </row>
    <row r="10" spans="1:34" x14ac:dyDescent="0.2">
      <c r="A10" s="1"/>
      <c r="B10" s="5"/>
      <c r="C10" s="1" t="s">
        <v>366</v>
      </c>
      <c r="D10" s="2">
        <v>80</v>
      </c>
      <c r="E10" s="26">
        <v>100</v>
      </c>
      <c r="F10" s="1" t="s">
        <v>33</v>
      </c>
      <c r="G10" s="1"/>
      <c r="H10" s="2" t="s">
        <v>430</v>
      </c>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x14ac:dyDescent="0.2">
      <c r="A11" s="1"/>
      <c r="B11" s="5"/>
      <c r="C11" s="1"/>
      <c r="D11" s="1"/>
      <c r="E11" s="24"/>
      <c r="F11" s="1"/>
      <c r="G11" s="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x14ac:dyDescent="0.2">
      <c r="A12" s="1"/>
      <c r="B12" s="5" t="s">
        <v>367</v>
      </c>
      <c r="C12" s="1"/>
      <c r="D12" s="1"/>
      <c r="E12" s="24"/>
      <c r="F12" s="1"/>
      <c r="G12" s="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x14ac:dyDescent="0.2">
      <c r="A13" s="5"/>
      <c r="B13" s="1"/>
      <c r="C13" s="1" t="s">
        <v>237</v>
      </c>
      <c r="D13" s="1">
        <v>0</v>
      </c>
      <c r="E13" s="24">
        <v>527</v>
      </c>
      <c r="F13" s="1" t="s">
        <v>368</v>
      </c>
      <c r="G13" s="1"/>
      <c r="H13" s="2" t="s">
        <v>401</v>
      </c>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x14ac:dyDescent="0.2">
      <c r="A14" s="1"/>
      <c r="B14" s="5"/>
      <c r="C14" s="1" t="s">
        <v>238</v>
      </c>
      <c r="D14" s="1">
        <v>0</v>
      </c>
      <c r="E14" s="24">
        <v>527</v>
      </c>
      <c r="F14" s="1" t="s">
        <v>368</v>
      </c>
      <c r="G14" s="1"/>
      <c r="H14" s="2" t="s">
        <v>401</v>
      </c>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x14ac:dyDescent="0.2">
      <c r="A15" s="1"/>
      <c r="B15" s="5"/>
      <c r="C15" s="1"/>
      <c r="D15" s="1"/>
      <c r="E15" s="24"/>
      <c r="F15" s="1"/>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x14ac:dyDescent="0.2">
      <c r="A16" s="1"/>
      <c r="B16" s="5"/>
      <c r="C16" s="1"/>
      <c r="D16" s="1"/>
      <c r="E16" s="24"/>
      <c r="F16" s="1"/>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x14ac:dyDescent="0.2">
      <c r="A17" s="1"/>
      <c r="B17" s="5"/>
      <c r="C17" s="1"/>
      <c r="D17" s="1"/>
      <c r="E17" s="24"/>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2">
      <c r="A18" s="1"/>
      <c r="B18" s="5"/>
      <c r="C18" s="1"/>
      <c r="D18" s="1"/>
      <c r="E18" s="24"/>
      <c r="F18" s="1"/>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2">
      <c r="A19" s="1"/>
      <c r="B19" s="5"/>
      <c r="C19" s="1"/>
      <c r="D19" s="1"/>
      <c r="E19" s="24"/>
      <c r="F19" s="1"/>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x14ac:dyDescent="0.2">
      <c r="A20" s="2"/>
      <c r="B20" s="5"/>
      <c r="C20" s="1"/>
      <c r="D20" s="1"/>
      <c r="E20" s="24"/>
      <c r="F20" s="1"/>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x14ac:dyDescent="0.2">
      <c r="A21" s="2"/>
      <c r="B21" s="5"/>
      <c r="C21" s="1"/>
      <c r="D21" s="1"/>
      <c r="E21" s="24"/>
      <c r="F21" s="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x14ac:dyDescent="0.2">
      <c r="A22" s="2"/>
      <c r="B22" s="5"/>
      <c r="C22" s="1"/>
      <c r="D22" s="1"/>
      <c r="E22" s="24"/>
      <c r="F22" s="1"/>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x14ac:dyDescent="0.2">
      <c r="A23" s="2"/>
      <c r="B23" s="5"/>
      <c r="C23" s="1"/>
      <c r="D23" s="1"/>
      <c r="E23" s="24"/>
      <c r="F23" s="1"/>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x14ac:dyDescent="0.2">
      <c r="A24" s="2"/>
      <c r="B24" s="5"/>
      <c r="C24" s="1"/>
      <c r="D24" s="1"/>
      <c r="E24" s="24"/>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x14ac:dyDescent="0.2">
      <c r="A25" s="2"/>
      <c r="B25" s="2"/>
      <c r="C25" s="2"/>
      <c r="D25" s="2"/>
      <c r="E25" s="26"/>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x14ac:dyDescent="0.2">
      <c r="A26" s="2"/>
      <c r="B26" s="5"/>
      <c r="C26" s="1"/>
      <c r="D26" s="1"/>
      <c r="E26" s="24"/>
      <c r="F26" s="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x14ac:dyDescent="0.2">
      <c r="A27" s="2"/>
      <c r="B27" s="5"/>
      <c r="C27" s="1"/>
      <c r="D27" s="1"/>
      <c r="E27" s="24"/>
      <c r="F27" s="1"/>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2">
      <c r="A28" s="2"/>
      <c r="B28" s="12"/>
      <c r="C28" s="2"/>
      <c r="D28" s="2"/>
      <c r="E28" s="26"/>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2">
      <c r="A29" s="2"/>
      <c r="B29" s="12"/>
      <c r="C29" s="2"/>
      <c r="D29" s="2"/>
      <c r="E29" s="26"/>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2">
      <c r="A30" s="2"/>
      <c r="B30" s="12"/>
      <c r="C30" s="2"/>
      <c r="D30" s="2"/>
      <c r="E30" s="26"/>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2">
      <c r="A31" s="2"/>
      <c r="B31" s="12"/>
      <c r="C31" s="2"/>
      <c r="D31" s="2"/>
      <c r="E31" s="26"/>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2">
      <c r="A32" s="2"/>
      <c r="B32" s="12"/>
      <c r="C32" s="2"/>
      <c r="D32" s="2"/>
      <c r="E32" s="26"/>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2">
      <c r="A33" s="2"/>
      <c r="B33" s="2"/>
      <c r="C33" s="2"/>
      <c r="D33" s="2"/>
      <c r="E33" s="26"/>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2">
      <c r="A34" s="2"/>
      <c r="B34" s="2"/>
      <c r="C34" s="2"/>
      <c r="D34" s="2"/>
      <c r="E34" s="26"/>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x14ac:dyDescent="0.2">
      <c r="A35" s="2"/>
      <c r="B35" s="2"/>
      <c r="C35" s="2"/>
      <c r="D35" s="2"/>
      <c r="E35" s="26"/>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2">
      <c r="A36" s="13"/>
      <c r="B36" s="2"/>
      <c r="C36" s="2"/>
      <c r="D36" s="2"/>
      <c r="E36" s="26"/>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2">
      <c r="A37" s="2"/>
      <c r="B37" s="13"/>
      <c r="C37" s="2"/>
      <c r="D37" s="2"/>
      <c r="E37" s="26"/>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2">
      <c r="A38" s="2"/>
      <c r="B38" s="12"/>
      <c r="C38" s="2"/>
      <c r="D38" s="2"/>
      <c r="E38" s="26"/>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2">
      <c r="A39" s="2"/>
      <c r="B39" s="2"/>
      <c r="C39" s="2"/>
      <c r="D39" s="2"/>
      <c r="E39" s="26"/>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2">
      <c r="A40" s="2"/>
      <c r="B40" s="2"/>
      <c r="C40" s="2"/>
      <c r="D40" s="2"/>
      <c r="E40" s="26"/>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2">
      <c r="A41" s="2"/>
      <c r="B41" s="2"/>
      <c r="C41" s="2"/>
      <c r="D41" s="2"/>
      <c r="E41" s="26"/>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2">
      <c r="A42" s="2"/>
      <c r="B42" s="2"/>
      <c r="C42" s="2"/>
      <c r="D42" s="2"/>
      <c r="E42" s="26"/>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2">
      <c r="A43" s="2"/>
      <c r="B43" s="13"/>
      <c r="C43" s="2"/>
      <c r="D43" s="2"/>
      <c r="E43" s="26"/>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2">
      <c r="A44" s="2"/>
      <c r="B44" s="12"/>
      <c r="C44" s="2"/>
      <c r="D44" s="2"/>
      <c r="E44" s="26"/>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2">
      <c r="A45" s="2"/>
      <c r="B45" s="12"/>
      <c r="C45" s="2"/>
      <c r="D45" s="2"/>
      <c r="E45" s="26"/>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2">
      <c r="A46" s="2"/>
      <c r="B46" s="12"/>
      <c r="C46" s="2"/>
      <c r="D46" s="2"/>
      <c r="E46" s="26"/>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2">
      <c r="A47" s="2"/>
      <c r="B47" s="12"/>
      <c r="C47" s="2"/>
      <c r="D47" s="2"/>
      <c r="E47" s="26"/>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2">
      <c r="A48" s="2"/>
      <c r="B48" s="12"/>
      <c r="C48" s="2"/>
      <c r="D48" s="2"/>
      <c r="E48" s="26"/>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2">
      <c r="A49" s="2"/>
      <c r="B49" s="12"/>
      <c r="C49" s="2"/>
      <c r="D49" s="2"/>
      <c r="E49" s="26"/>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2">
      <c r="A50" s="2"/>
      <c r="B50" s="12"/>
      <c r="C50" s="2"/>
      <c r="D50" s="2"/>
      <c r="E50" s="26"/>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2">
      <c r="A51" s="2"/>
      <c r="B51" s="12"/>
      <c r="C51" s="2"/>
      <c r="D51" s="2"/>
      <c r="E51" s="26"/>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2">
      <c r="A52" s="2"/>
      <c r="B52" s="12"/>
      <c r="C52" s="2"/>
      <c r="D52" s="2"/>
      <c r="E52" s="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2">
      <c r="A53" s="2"/>
      <c r="B53" s="2"/>
      <c r="C53" s="2"/>
      <c r="D53" s="2"/>
      <c r="E53" s="26"/>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2">
      <c r="A54" s="2"/>
      <c r="B54" s="2"/>
      <c r="C54" s="2"/>
      <c r="D54" s="2"/>
      <c r="E54" s="26"/>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2">
      <c r="A55" s="2"/>
      <c r="B55" s="2"/>
      <c r="C55" s="2"/>
      <c r="D55" s="2"/>
      <c r="E55" s="26"/>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2">
      <c r="A56" s="2"/>
      <c r="B56" s="2"/>
      <c r="C56" s="2"/>
      <c r="D56" s="2"/>
      <c r="E56" s="26"/>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2">
      <c r="A57" s="2"/>
      <c r="B57" s="2"/>
      <c r="C57" s="2"/>
      <c r="D57" s="2"/>
      <c r="E57" s="26"/>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2">
      <c r="A58" s="2"/>
      <c r="B58" s="2"/>
      <c r="C58" s="2"/>
      <c r="D58" s="2"/>
      <c r="E58" s="26"/>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2">
      <c r="A59" s="2"/>
      <c r="B59" s="2"/>
      <c r="C59" s="2"/>
      <c r="D59" s="2"/>
      <c r="E59" s="26"/>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2">
      <c r="A60" s="2"/>
      <c r="B60" s="2"/>
      <c r="C60" s="2"/>
      <c r="D60" s="2"/>
      <c r="E60" s="26"/>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2">
      <c r="A61" s="2"/>
      <c r="B61" s="2"/>
      <c r="C61" s="2"/>
      <c r="D61" s="2"/>
      <c r="E61" s="26"/>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2">
      <c r="A62" s="2"/>
      <c r="B62" s="2"/>
      <c r="C62" s="2"/>
      <c r="D62" s="2"/>
      <c r="E62" s="26"/>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2">
      <c r="A63" s="2"/>
      <c r="B63" s="2"/>
      <c r="C63" s="2"/>
      <c r="D63" s="2"/>
      <c r="E63" s="26"/>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2">
      <c r="A64" s="2"/>
      <c r="B64" s="2"/>
      <c r="C64" s="2"/>
      <c r="D64" s="2"/>
      <c r="E64" s="26"/>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6"/>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6"/>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6"/>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6"/>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6"/>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6"/>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6"/>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6"/>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6"/>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6"/>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6"/>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6"/>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6"/>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6"/>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6"/>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6"/>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6"/>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6"/>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6"/>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6"/>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6"/>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6"/>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6"/>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6"/>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6"/>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6"/>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6"/>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6"/>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6"/>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6"/>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6"/>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6"/>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6"/>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6"/>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6"/>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6"/>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6"/>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6"/>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6"/>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6"/>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6"/>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6"/>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6"/>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6"/>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6"/>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6"/>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6"/>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6"/>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6"/>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6"/>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6"/>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6"/>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6"/>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6"/>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6"/>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6"/>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6"/>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6"/>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6"/>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6"/>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6"/>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6"/>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6"/>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6"/>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6"/>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6"/>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6"/>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6"/>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6"/>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6"/>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6"/>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6"/>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6"/>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6"/>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6"/>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6"/>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6"/>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6"/>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6"/>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6"/>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6"/>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6"/>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6"/>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6"/>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6"/>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6"/>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6"/>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6"/>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6"/>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6"/>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6"/>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6"/>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6"/>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6"/>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6"/>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6"/>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6"/>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6"/>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6"/>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6"/>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6"/>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6"/>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6"/>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6"/>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6"/>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6"/>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6"/>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6"/>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6"/>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x14ac:dyDescent="0.2">
      <c r="A175" s="2"/>
      <c r="B175" s="2"/>
      <c r="C175" s="2"/>
      <c r="D175" s="2"/>
      <c r="E175" s="26"/>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x14ac:dyDescent="0.2">
      <c r="A176" s="2"/>
      <c r="B176" s="2"/>
      <c r="C176" s="2"/>
      <c r="D176" s="2"/>
      <c r="E176" s="26"/>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2">
      <c r="A177" s="2"/>
      <c r="B177" s="2"/>
      <c r="C177" s="2"/>
      <c r="D177" s="2"/>
      <c r="E177" s="26"/>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2">
      <c r="A178" s="2"/>
      <c r="B178" s="2"/>
      <c r="C178" s="2"/>
      <c r="D178" s="2"/>
      <c r="E178" s="26"/>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2">
      <c r="A179" s="2"/>
      <c r="B179" s="2"/>
      <c r="C179" s="2"/>
      <c r="D179" s="2"/>
      <c r="E179" s="26"/>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2">
      <c r="A180" s="2"/>
      <c r="B180" s="2"/>
      <c r="C180" s="2"/>
      <c r="D180" s="2"/>
      <c r="E180" s="26"/>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2">
      <c r="A181" s="2"/>
      <c r="B181" s="2"/>
      <c r="C181" s="2"/>
      <c r="D181" s="2"/>
      <c r="E181" s="26"/>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2">
      <c r="A182" s="2"/>
      <c r="B182" s="2"/>
      <c r="C182" s="2"/>
      <c r="D182" s="2"/>
      <c r="E182" s="26"/>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2">
      <c r="A183" s="2"/>
      <c r="B183" s="2"/>
      <c r="C183" s="2"/>
      <c r="D183" s="2"/>
      <c r="E183" s="26"/>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2">
      <c r="A184" s="2"/>
      <c r="B184" s="2"/>
      <c r="C184" s="2"/>
      <c r="D184" s="2"/>
      <c r="E184" s="26"/>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2">
      <c r="A185" s="2"/>
      <c r="B185" s="2"/>
      <c r="C185" s="2"/>
      <c r="D185" s="2"/>
      <c r="E185" s="26"/>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2">
      <c r="A186" s="2"/>
      <c r="B186" s="2"/>
      <c r="C186" s="2"/>
      <c r="D186" s="2"/>
      <c r="E186" s="26"/>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2">
      <c r="A187" s="2"/>
      <c r="B187" s="2"/>
      <c r="C187" s="2"/>
      <c r="D187" s="2"/>
      <c r="E187" s="26"/>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2">
      <c r="A188" s="2"/>
      <c r="B188" s="2"/>
      <c r="C188" s="2"/>
      <c r="D188" s="2"/>
      <c r="E188" s="26"/>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2">
      <c r="A189" s="2"/>
      <c r="B189" s="2"/>
      <c r="C189" s="2"/>
      <c r="D189" s="2"/>
      <c r="E189" s="26"/>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x14ac:dyDescent="0.2">
      <c r="A190" s="2"/>
      <c r="B190" s="2"/>
      <c r="C190" s="2"/>
      <c r="D190" s="2"/>
      <c r="E190" s="26"/>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x14ac:dyDescent="0.2">
      <c r="A191" s="2"/>
      <c r="B191" s="2"/>
      <c r="C191" s="2"/>
      <c r="D191" s="2"/>
      <c r="E191" s="26"/>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x14ac:dyDescent="0.2">
      <c r="A192" s="2"/>
      <c r="B192" s="2"/>
      <c r="C192" s="2"/>
      <c r="D192" s="2"/>
      <c r="E192" s="26"/>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x14ac:dyDescent="0.2">
      <c r="A193" s="2"/>
      <c r="B193" s="2"/>
      <c r="C193" s="2"/>
      <c r="D193" s="2"/>
      <c r="E193" s="26"/>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x14ac:dyDescent="0.2">
      <c r="A194" s="2"/>
      <c r="B194" s="2"/>
      <c r="C194" s="2"/>
      <c r="D194" s="2"/>
      <c r="E194" s="26"/>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x14ac:dyDescent="0.2">
      <c r="A195" s="2"/>
      <c r="B195" s="2"/>
      <c r="C195" s="2"/>
      <c r="D195" s="2"/>
      <c r="E195" s="26"/>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x14ac:dyDescent="0.2">
      <c r="A196" s="2"/>
      <c r="B196" s="2"/>
      <c r="C196" s="2"/>
      <c r="D196" s="2"/>
      <c r="E196" s="26"/>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x14ac:dyDescent="0.2">
      <c r="A197" s="2"/>
      <c r="B197" s="2"/>
      <c r="C197" s="2"/>
      <c r="D197" s="2"/>
      <c r="E197" s="26"/>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x14ac:dyDescent="0.2">
      <c r="A198" s="2"/>
      <c r="B198" s="2"/>
      <c r="C198" s="2"/>
      <c r="D198" s="2"/>
      <c r="E198" s="26"/>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x14ac:dyDescent="0.2">
      <c r="A199" s="2"/>
      <c r="B199" s="2"/>
      <c r="C199" s="2"/>
      <c r="D199" s="2"/>
      <c r="E199" s="26"/>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x14ac:dyDescent="0.2">
      <c r="A200" s="2"/>
      <c r="B200" s="2"/>
      <c r="C200" s="2"/>
      <c r="D200" s="2"/>
      <c r="E200" s="26"/>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x14ac:dyDescent="0.2">
      <c r="A201" s="2"/>
      <c r="B201" s="2"/>
      <c r="C201" s="2"/>
      <c r="D201" s="2"/>
      <c r="E201" s="26"/>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x14ac:dyDescent="0.2">
      <c r="A202" s="2"/>
      <c r="B202" s="2"/>
      <c r="C202" s="2"/>
      <c r="D202" s="2"/>
      <c r="E202" s="26"/>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x14ac:dyDescent="0.2">
      <c r="A203" s="2"/>
      <c r="B203" s="2"/>
      <c r="C203" s="2"/>
      <c r="D203" s="2"/>
      <c r="E203" s="26"/>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x14ac:dyDescent="0.2">
      <c r="A204" s="2"/>
      <c r="B204" s="2"/>
      <c r="C204" s="2"/>
      <c r="D204" s="2"/>
      <c r="E204" s="26"/>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x14ac:dyDescent="0.2">
      <c r="A205" s="2"/>
      <c r="B205" s="2"/>
      <c r="C205" s="2"/>
      <c r="D205" s="2"/>
      <c r="E205" s="26"/>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AH205"/>
  <sheetViews>
    <sheetView workbookViewId="0">
      <selection activeCell="B3" sqref="B3"/>
    </sheetView>
  </sheetViews>
  <sheetFormatPr baseColWidth="10" defaultRowHeight="16" x14ac:dyDescent="0.2"/>
  <sheetData>
    <row r="1" spans="1:34"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x14ac:dyDescent="0.2">
      <c r="A2" s="2"/>
      <c r="B2" s="12" t="s">
        <v>388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AD118"/>
  <sheetViews>
    <sheetView workbookViewId="0">
      <pane ySplit="4" topLeftCell="A5" activePane="bottomLeft" state="frozen"/>
      <selection pane="bottomLeft"/>
    </sheetView>
  </sheetViews>
  <sheetFormatPr baseColWidth="10" defaultRowHeight="16" x14ac:dyDescent="0.2"/>
  <cols>
    <col min="2" max="2" width="25.5" customWidth="1"/>
    <col min="3" max="3" width="24.33203125" customWidth="1"/>
    <col min="4" max="4" width="13.83203125" customWidth="1"/>
    <col min="5" max="5" width="14.6640625" style="27" customWidth="1"/>
    <col min="7" max="7" width="19.33203125" customWidth="1"/>
  </cols>
  <sheetData>
    <row r="1" spans="1:30"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c r="AD1" s="1"/>
    </row>
    <row r="2" spans="1:30" ht="21" x14ac:dyDescent="0.25">
      <c r="A2" s="1"/>
      <c r="B2" s="6" t="s">
        <v>266</v>
      </c>
      <c r="C2" s="1"/>
      <c r="D2" s="1"/>
      <c r="E2" s="24"/>
      <c r="F2" s="1"/>
      <c r="G2" s="1"/>
      <c r="H2" s="1"/>
      <c r="I2" s="1"/>
      <c r="J2" s="1"/>
      <c r="K2" s="1"/>
      <c r="L2" s="1"/>
      <c r="M2" s="1"/>
      <c r="N2" s="1"/>
      <c r="O2" s="1"/>
      <c r="P2" s="1"/>
      <c r="Q2" s="1"/>
      <c r="R2" s="1"/>
      <c r="S2" s="1"/>
      <c r="T2" s="1"/>
      <c r="U2" s="1"/>
      <c r="V2" s="1"/>
      <c r="W2" s="1"/>
      <c r="X2" s="1"/>
      <c r="Y2" s="1"/>
      <c r="Z2" s="1"/>
      <c r="AA2" s="1"/>
      <c r="AB2" s="1"/>
      <c r="AC2" s="1"/>
      <c r="AD2" s="1"/>
    </row>
    <row r="3" spans="1:30"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row>
    <row r="4" spans="1:30" x14ac:dyDescent="0.2">
      <c r="A4" s="1"/>
      <c r="B4" s="5" t="s">
        <v>1</v>
      </c>
      <c r="C4" s="5" t="s">
        <v>9</v>
      </c>
      <c r="D4" s="5" t="s">
        <v>487</v>
      </c>
      <c r="E4" s="25" t="s">
        <v>19</v>
      </c>
      <c r="F4" s="5" t="s">
        <v>12</v>
      </c>
      <c r="G4" s="5" t="s">
        <v>175</v>
      </c>
      <c r="H4" s="1"/>
      <c r="I4" s="1"/>
      <c r="J4" s="1"/>
      <c r="K4" s="1"/>
      <c r="L4" s="1"/>
      <c r="M4" s="1"/>
      <c r="N4" s="1"/>
      <c r="O4" s="1"/>
      <c r="P4" s="1"/>
      <c r="Q4" s="1"/>
      <c r="R4" s="1"/>
      <c r="S4" s="1"/>
      <c r="T4" s="1"/>
      <c r="U4" s="1"/>
      <c r="V4" s="1"/>
      <c r="W4" s="1"/>
      <c r="X4" s="1"/>
      <c r="Y4" s="1"/>
      <c r="Z4" s="1"/>
      <c r="AA4" s="1"/>
      <c r="AB4" s="1"/>
      <c r="AC4" s="1"/>
      <c r="AD4" s="1"/>
    </row>
    <row r="5" spans="1:30"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row>
    <row r="6" spans="1:30" x14ac:dyDescent="0.2">
      <c r="A6" s="5" t="s">
        <v>276</v>
      </c>
      <c r="B6" s="1"/>
      <c r="C6" s="1"/>
      <c r="D6" s="1"/>
      <c r="E6" s="24"/>
      <c r="F6" s="1"/>
      <c r="G6" s="1"/>
      <c r="H6" s="1"/>
      <c r="I6" s="1"/>
      <c r="J6" s="1"/>
      <c r="K6" s="1"/>
      <c r="L6" s="1"/>
      <c r="M6" s="1"/>
      <c r="N6" s="1"/>
      <c r="O6" s="1"/>
      <c r="P6" s="1"/>
      <c r="Q6" s="1"/>
      <c r="R6" s="1"/>
      <c r="S6" s="1"/>
      <c r="T6" s="1"/>
      <c r="U6" s="1"/>
      <c r="V6" s="1"/>
      <c r="W6" s="1"/>
      <c r="X6" s="1"/>
      <c r="Y6" s="1"/>
      <c r="Z6" s="1"/>
      <c r="AA6" s="1"/>
      <c r="AB6" s="1"/>
      <c r="AC6" s="1"/>
      <c r="AD6" s="1"/>
    </row>
    <row r="7" spans="1:30" x14ac:dyDescent="0.2">
      <c r="A7" s="1"/>
      <c r="B7" s="5" t="s">
        <v>265</v>
      </c>
      <c r="C7" s="1"/>
      <c r="D7" s="1"/>
      <c r="E7" s="24"/>
      <c r="F7" s="1"/>
      <c r="G7" s="1"/>
      <c r="H7" s="1"/>
      <c r="I7" s="1"/>
      <c r="J7" s="1"/>
      <c r="K7" s="1"/>
      <c r="L7" s="1"/>
      <c r="M7" s="1"/>
      <c r="N7" s="1"/>
      <c r="O7" s="1"/>
      <c r="P7" s="1"/>
      <c r="Q7" s="1"/>
      <c r="R7" s="1"/>
      <c r="S7" s="1"/>
      <c r="T7" s="1"/>
      <c r="U7" s="1"/>
      <c r="V7" s="1"/>
      <c r="W7" s="1"/>
      <c r="X7" s="1"/>
      <c r="Y7" s="1"/>
      <c r="Z7" s="1"/>
      <c r="AA7" s="1"/>
      <c r="AB7" s="1"/>
      <c r="AC7" s="1"/>
      <c r="AD7" s="1"/>
    </row>
    <row r="8" spans="1:30" x14ac:dyDescent="0.2">
      <c r="A8" s="1"/>
      <c r="B8" s="5"/>
      <c r="C8" s="1" t="s">
        <v>267</v>
      </c>
      <c r="D8" s="1">
        <v>31</v>
      </c>
      <c r="E8" s="24">
        <v>18</v>
      </c>
      <c r="F8" s="1" t="s">
        <v>271</v>
      </c>
      <c r="G8" s="1"/>
      <c r="H8" s="1" t="s">
        <v>432</v>
      </c>
      <c r="I8" s="1"/>
      <c r="J8" s="1"/>
      <c r="K8" s="1"/>
      <c r="L8" s="1"/>
      <c r="M8" s="1"/>
      <c r="N8" s="1"/>
      <c r="O8" s="1"/>
      <c r="P8" s="1"/>
      <c r="Q8" s="1"/>
      <c r="R8" s="1"/>
      <c r="S8" s="1"/>
      <c r="T8" s="1"/>
      <c r="U8" s="1"/>
      <c r="V8" s="1"/>
      <c r="W8" s="1"/>
      <c r="X8" s="1"/>
      <c r="Y8" s="1"/>
      <c r="Z8" s="1"/>
      <c r="AA8" s="1"/>
      <c r="AB8" s="1"/>
      <c r="AC8" s="1"/>
      <c r="AD8" s="1"/>
    </row>
    <row r="9" spans="1:30" x14ac:dyDescent="0.2">
      <c r="A9" s="1"/>
      <c r="B9" s="5"/>
      <c r="C9" s="1" t="s">
        <v>166</v>
      </c>
      <c r="D9" s="1">
        <f>100*1.11</f>
        <v>111.00000000000001</v>
      </c>
      <c r="E9" s="24">
        <v>45</v>
      </c>
      <c r="F9" s="1" t="s">
        <v>272</v>
      </c>
      <c r="G9" s="1"/>
      <c r="H9" s="1" t="s">
        <v>432</v>
      </c>
      <c r="I9" s="1"/>
      <c r="J9" s="1"/>
      <c r="K9" s="1"/>
      <c r="L9" s="1"/>
      <c r="M9" s="1"/>
      <c r="N9" s="1"/>
      <c r="O9" s="1"/>
      <c r="P9" s="1"/>
      <c r="Q9" s="1"/>
      <c r="R9" s="1"/>
      <c r="S9" s="1"/>
      <c r="T9" s="1"/>
      <c r="U9" s="1"/>
      <c r="V9" s="1"/>
      <c r="W9" s="1"/>
      <c r="X9" s="1"/>
      <c r="Y9" s="1"/>
      <c r="Z9" s="1"/>
      <c r="AA9" s="1"/>
      <c r="AB9" s="1"/>
      <c r="AC9" s="1"/>
      <c r="AD9" s="1"/>
    </row>
    <row r="10" spans="1:30" x14ac:dyDescent="0.2">
      <c r="A10" s="1"/>
      <c r="B10" s="5"/>
      <c r="C10" s="1" t="s">
        <v>112</v>
      </c>
      <c r="D10" s="1">
        <f>67*1.11</f>
        <v>74.37</v>
      </c>
      <c r="E10" s="24">
        <v>84</v>
      </c>
      <c r="F10" s="1" t="s">
        <v>273</v>
      </c>
      <c r="G10" s="1"/>
      <c r="H10" s="1" t="s">
        <v>432</v>
      </c>
      <c r="I10" s="1"/>
      <c r="J10" s="1"/>
      <c r="K10" s="1"/>
      <c r="L10" s="1"/>
      <c r="M10" s="1"/>
      <c r="N10" s="1"/>
      <c r="O10" s="1"/>
      <c r="P10" s="1"/>
      <c r="Q10" s="1"/>
      <c r="R10" s="1"/>
      <c r="S10" s="1"/>
      <c r="T10" s="1"/>
      <c r="U10" s="1"/>
      <c r="V10" s="1"/>
      <c r="W10" s="1"/>
      <c r="X10" s="1"/>
      <c r="Y10" s="1"/>
      <c r="Z10" s="1"/>
      <c r="AA10" s="1"/>
      <c r="AB10" s="1"/>
      <c r="AC10" s="1"/>
      <c r="AD10" s="1"/>
    </row>
    <row r="11" spans="1:30" x14ac:dyDescent="0.2">
      <c r="A11" s="1"/>
      <c r="B11" s="5"/>
      <c r="C11" s="1" t="s">
        <v>51</v>
      </c>
      <c r="D11" s="1">
        <v>170</v>
      </c>
      <c r="E11" s="24">
        <v>135</v>
      </c>
      <c r="F11" s="1" t="s">
        <v>274</v>
      </c>
      <c r="G11" s="1"/>
      <c r="H11" s="1" t="s">
        <v>375</v>
      </c>
      <c r="I11" s="1"/>
      <c r="J11" s="1"/>
      <c r="K11" s="1"/>
      <c r="L11" s="1"/>
      <c r="M11" s="1"/>
      <c r="N11" s="1"/>
      <c r="O11" s="1"/>
      <c r="P11" s="1"/>
      <c r="Q11" s="1"/>
      <c r="R11" s="1"/>
      <c r="S11" s="1"/>
      <c r="T11" s="1"/>
      <c r="U11" s="1"/>
      <c r="V11" s="1"/>
      <c r="W11" s="1"/>
      <c r="X11" s="1"/>
      <c r="Y11" s="1"/>
      <c r="Z11" s="1"/>
      <c r="AA11" s="1"/>
      <c r="AB11" s="1"/>
      <c r="AC11" s="1"/>
      <c r="AD11" s="1"/>
    </row>
    <row r="12" spans="1:30" x14ac:dyDescent="0.2">
      <c r="A12" s="1"/>
      <c r="B12" s="5"/>
      <c r="C12" s="1"/>
      <c r="D12" s="1"/>
      <c r="E12" s="24"/>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2">
      <c r="A13" s="1"/>
      <c r="B13" s="5" t="s">
        <v>268</v>
      </c>
      <c r="C13" s="1"/>
      <c r="D13" s="1"/>
      <c r="E13" s="24"/>
      <c r="F13" s="1"/>
      <c r="G13" s="1"/>
      <c r="H13" s="1"/>
      <c r="I13" s="1"/>
      <c r="J13" s="1"/>
      <c r="K13" s="1"/>
      <c r="L13" s="1"/>
      <c r="M13" s="1"/>
      <c r="N13" s="1"/>
      <c r="O13" s="1"/>
      <c r="P13" s="1"/>
      <c r="Q13" s="1"/>
      <c r="R13" s="1"/>
      <c r="S13" s="1"/>
      <c r="T13" s="1"/>
      <c r="U13" s="1"/>
      <c r="V13" s="1"/>
      <c r="W13" s="1"/>
      <c r="X13" s="1"/>
      <c r="Y13" s="1"/>
      <c r="Z13" s="1"/>
      <c r="AA13" s="1"/>
      <c r="AB13" s="1"/>
      <c r="AC13" s="1"/>
      <c r="AD13" s="1"/>
    </row>
    <row r="14" spans="1:30" x14ac:dyDescent="0.2">
      <c r="A14" s="1"/>
      <c r="B14" s="5"/>
      <c r="C14" s="1" t="s">
        <v>269</v>
      </c>
      <c r="D14" s="2" t="s">
        <v>373</v>
      </c>
      <c r="E14" s="26">
        <v>69</v>
      </c>
      <c r="F14" s="11" t="s">
        <v>270</v>
      </c>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2">
      <c r="A15" s="1"/>
      <c r="B15" s="5"/>
      <c r="C15" s="1"/>
      <c r="D15" s="1"/>
      <c r="E15" s="24"/>
      <c r="F15" s="1"/>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2">
      <c r="A16" s="5" t="s">
        <v>277</v>
      </c>
      <c r="B16" s="5"/>
      <c r="C16" s="1"/>
      <c r="D16" s="1"/>
      <c r="E16" s="24"/>
      <c r="F16" s="1"/>
      <c r="G16" s="1"/>
      <c r="H16" s="1"/>
      <c r="I16" s="1"/>
      <c r="J16" s="1"/>
      <c r="K16" s="1"/>
      <c r="L16" s="1"/>
      <c r="M16" s="1"/>
      <c r="N16" s="1"/>
      <c r="O16" s="1"/>
      <c r="P16" s="1"/>
      <c r="Q16" s="1"/>
      <c r="R16" s="1"/>
      <c r="S16" s="1"/>
      <c r="T16" s="1"/>
      <c r="U16" s="1"/>
      <c r="V16" s="1"/>
      <c r="W16" s="1"/>
      <c r="X16" s="1"/>
      <c r="Y16" s="1"/>
      <c r="Z16" s="1"/>
      <c r="AA16" s="1"/>
      <c r="AB16" s="1"/>
      <c r="AC16" s="1"/>
      <c r="AD16" s="1"/>
    </row>
    <row r="17" spans="1:30" x14ac:dyDescent="0.2">
      <c r="A17" s="1"/>
      <c r="B17" s="5" t="s">
        <v>275</v>
      </c>
      <c r="C17" s="1"/>
      <c r="D17" s="1"/>
      <c r="E17" s="24"/>
      <c r="F17" s="1"/>
      <c r="G17" s="1"/>
      <c r="H17" s="1"/>
      <c r="I17" s="1"/>
      <c r="J17" s="1"/>
      <c r="K17" s="1"/>
      <c r="L17" s="1"/>
      <c r="M17" s="1"/>
      <c r="N17" s="1"/>
      <c r="O17" s="1"/>
      <c r="P17" s="1"/>
      <c r="Q17" s="1"/>
      <c r="R17" s="1"/>
      <c r="S17" s="1"/>
      <c r="T17" s="1"/>
      <c r="U17" s="1"/>
      <c r="V17" s="1"/>
      <c r="W17" s="1"/>
      <c r="X17" s="1"/>
      <c r="Y17" s="1"/>
      <c r="Z17" s="1"/>
      <c r="AA17" s="1"/>
      <c r="AB17" s="1"/>
      <c r="AC17" s="1"/>
      <c r="AD17" s="1"/>
    </row>
    <row r="18" spans="1:30" x14ac:dyDescent="0.2">
      <c r="A18" s="1"/>
      <c r="B18" s="5"/>
      <c r="C18" s="1" t="s">
        <v>275</v>
      </c>
      <c r="D18" s="2">
        <v>59.8</v>
      </c>
      <c r="E18" s="26">
        <v>35</v>
      </c>
      <c r="F18" s="1" t="s">
        <v>271</v>
      </c>
      <c r="G18" s="1"/>
      <c r="H18" s="1" t="s">
        <v>485</v>
      </c>
      <c r="I18" s="1"/>
      <c r="J18" s="1"/>
      <c r="K18" s="1"/>
      <c r="L18" s="1"/>
      <c r="M18" s="1"/>
      <c r="N18" s="1"/>
      <c r="O18" s="1"/>
      <c r="P18" s="1"/>
      <c r="Q18" s="1"/>
      <c r="R18" s="1"/>
      <c r="S18" s="1"/>
      <c r="T18" s="1"/>
      <c r="U18" s="1"/>
      <c r="V18" s="1"/>
      <c r="W18" s="1"/>
      <c r="X18" s="1"/>
      <c r="Y18" s="1"/>
      <c r="Z18" s="1"/>
      <c r="AA18" s="1"/>
      <c r="AB18" s="1"/>
      <c r="AC18" s="1"/>
      <c r="AD18" s="1"/>
    </row>
    <row r="19" spans="1:30" x14ac:dyDescent="0.2">
      <c r="A19" s="1"/>
      <c r="B19" s="1"/>
      <c r="C19" s="1"/>
      <c r="D19" s="1"/>
      <c r="E19" s="24"/>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
      <c r="A20" s="5" t="s">
        <v>106</v>
      </c>
      <c r="B20" s="1"/>
      <c r="C20" s="1"/>
      <c r="D20" s="1"/>
      <c r="E20" s="24"/>
      <c r="F20" s="1"/>
      <c r="G20" s="1"/>
      <c r="H20" s="1"/>
      <c r="I20" s="1"/>
      <c r="J20" s="1"/>
      <c r="K20" s="1"/>
      <c r="L20" s="1"/>
      <c r="M20" s="1"/>
      <c r="N20" s="1"/>
      <c r="O20" s="1"/>
      <c r="P20" s="1"/>
      <c r="Q20" s="1"/>
      <c r="R20" s="1"/>
      <c r="S20" s="1"/>
      <c r="T20" s="1"/>
      <c r="U20" s="1"/>
      <c r="V20" s="1"/>
      <c r="W20" s="1"/>
      <c r="X20" s="1"/>
      <c r="Y20" s="1"/>
      <c r="Z20" s="1"/>
      <c r="AA20" s="1"/>
      <c r="AB20" s="1"/>
      <c r="AC20" s="1"/>
      <c r="AD20" s="1"/>
    </row>
    <row r="21" spans="1:30" x14ac:dyDescent="0.2">
      <c r="A21" s="1"/>
      <c r="B21" s="5" t="s">
        <v>279</v>
      </c>
      <c r="C21" s="1"/>
      <c r="D21" s="1"/>
      <c r="E21" s="24"/>
      <c r="F21" s="1"/>
      <c r="G21" s="1"/>
      <c r="H21" s="1"/>
      <c r="I21" s="1"/>
      <c r="J21" s="1"/>
      <c r="K21" s="1"/>
      <c r="L21" s="1"/>
      <c r="M21" s="1"/>
      <c r="N21" s="1"/>
      <c r="O21" s="1"/>
      <c r="P21" s="1"/>
      <c r="Q21" s="1"/>
      <c r="R21" s="1"/>
      <c r="S21" s="1"/>
      <c r="T21" s="1"/>
      <c r="U21" s="1"/>
      <c r="V21" s="1"/>
      <c r="W21" s="1"/>
      <c r="X21" s="1"/>
      <c r="Y21" s="1"/>
      <c r="Z21" s="1"/>
      <c r="AA21" s="1"/>
      <c r="AB21" s="1"/>
      <c r="AC21" s="1"/>
      <c r="AD21" s="1"/>
    </row>
    <row r="22" spans="1:30" x14ac:dyDescent="0.2">
      <c r="A22" s="1"/>
      <c r="B22" s="5"/>
      <c r="C22" s="1" t="s">
        <v>278</v>
      </c>
      <c r="D22" s="2" t="s">
        <v>373</v>
      </c>
      <c r="E22" s="26">
        <v>60</v>
      </c>
      <c r="F22" s="1" t="s">
        <v>271</v>
      </c>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2">
      <c r="A23" s="1"/>
      <c r="B23" s="5"/>
      <c r="C23" s="1"/>
      <c r="D23" s="1"/>
      <c r="E23" s="24"/>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
      <c r="A24" s="1"/>
      <c r="B24" s="5" t="s">
        <v>280</v>
      </c>
      <c r="C24" s="1"/>
      <c r="D24" s="1"/>
      <c r="E24" s="24"/>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2">
      <c r="A25" s="1"/>
      <c r="B25" s="5"/>
      <c r="C25" s="1" t="s">
        <v>281</v>
      </c>
      <c r="D25" s="2" t="s">
        <v>373</v>
      </c>
      <c r="E25" s="26">
        <v>3.4</v>
      </c>
      <c r="F25" s="1" t="s">
        <v>271</v>
      </c>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
      <c r="A26" s="1"/>
      <c r="B26" s="5"/>
      <c r="C26" s="1"/>
      <c r="D26" s="1"/>
      <c r="E26" s="24"/>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
      <c r="A27" s="1"/>
      <c r="B27" s="5" t="s">
        <v>233</v>
      </c>
      <c r="C27" s="1"/>
      <c r="D27" s="1"/>
      <c r="E27" s="24"/>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2">
      <c r="A28" s="1"/>
      <c r="B28" s="5"/>
      <c r="C28" s="1" t="s">
        <v>282</v>
      </c>
      <c r="D28" s="2" t="s">
        <v>373</v>
      </c>
      <c r="E28" s="26">
        <v>1.6</v>
      </c>
      <c r="F28" s="1" t="s">
        <v>271</v>
      </c>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2">
      <c r="A29" s="1"/>
      <c r="B29" s="1"/>
      <c r="C29" s="1" t="s">
        <v>283</v>
      </c>
      <c r="D29" s="2" t="s">
        <v>373</v>
      </c>
      <c r="E29" s="26">
        <v>50.8</v>
      </c>
      <c r="F29" s="1" t="s">
        <v>271</v>
      </c>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
      <c r="A30" s="1"/>
      <c r="B30" s="1"/>
      <c r="C30" s="1"/>
      <c r="D30" s="1"/>
      <c r="E30" s="24"/>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
      <c r="A31" s="5" t="s">
        <v>312</v>
      </c>
      <c r="B31" s="5"/>
      <c r="C31" s="1"/>
      <c r="D31" s="1"/>
      <c r="E31" s="24"/>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
      <c r="A32" s="5"/>
      <c r="B32" s="5" t="s">
        <v>313</v>
      </c>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row>
    <row r="33" spans="1:30" x14ac:dyDescent="0.2">
      <c r="A33" s="5"/>
      <c r="B33" s="5"/>
      <c r="C33" s="1" t="s">
        <v>314</v>
      </c>
      <c r="D33" s="1">
        <v>16</v>
      </c>
      <c r="E33" s="24">
        <v>8</v>
      </c>
      <c r="F33" s="1" t="s">
        <v>274</v>
      </c>
      <c r="G33" s="1"/>
      <c r="H33" s="1" t="s">
        <v>379</v>
      </c>
      <c r="I33" s="1"/>
      <c r="J33" s="1"/>
      <c r="K33" s="1"/>
      <c r="L33" s="1"/>
      <c r="M33" s="1"/>
      <c r="N33" s="1"/>
      <c r="O33" s="1"/>
      <c r="P33" s="1"/>
      <c r="Q33" s="1"/>
      <c r="R33" s="1"/>
      <c r="S33" s="1"/>
      <c r="T33" s="1"/>
      <c r="U33" s="1"/>
      <c r="V33" s="1"/>
      <c r="W33" s="1"/>
      <c r="X33" s="1"/>
      <c r="Y33" s="1"/>
      <c r="Z33" s="1"/>
      <c r="AA33" s="1"/>
      <c r="AB33" s="1"/>
      <c r="AC33" s="1"/>
      <c r="AD33" s="1"/>
    </row>
    <row r="34" spans="1:30" x14ac:dyDescent="0.2">
      <c r="A34" s="5"/>
      <c r="B34" s="5"/>
      <c r="C34" s="1" t="s">
        <v>315</v>
      </c>
      <c r="D34" s="1">
        <v>100</v>
      </c>
      <c r="E34" s="26">
        <v>85</v>
      </c>
      <c r="F34" s="1" t="s">
        <v>33</v>
      </c>
      <c r="G34" s="1"/>
      <c r="H34" s="1" t="s">
        <v>431</v>
      </c>
      <c r="I34" s="1"/>
      <c r="J34" s="1"/>
      <c r="K34" s="1"/>
      <c r="L34" s="1"/>
      <c r="M34" s="1"/>
      <c r="N34" s="1"/>
      <c r="O34" s="1"/>
      <c r="P34" s="1"/>
      <c r="Q34" s="1"/>
      <c r="R34" s="1"/>
      <c r="S34" s="1"/>
      <c r="T34" s="1"/>
      <c r="U34" s="1"/>
      <c r="V34" s="1"/>
      <c r="W34" s="1"/>
      <c r="X34" s="1"/>
      <c r="Y34" s="1"/>
      <c r="Z34" s="1"/>
      <c r="AA34" s="1"/>
      <c r="AB34" s="1"/>
      <c r="AC34" s="1"/>
      <c r="AD34" s="1"/>
    </row>
    <row r="35" spans="1:30" x14ac:dyDescent="0.2">
      <c r="A35" s="5"/>
      <c r="B35" s="5"/>
      <c r="C35" s="1"/>
      <c r="D35" s="1"/>
      <c r="E35" s="24"/>
      <c r="F35" s="1"/>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2">
      <c r="A36" s="5"/>
      <c r="B36" s="5" t="s">
        <v>316</v>
      </c>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2">
      <c r="A37" s="1"/>
      <c r="B37" s="1"/>
      <c r="C37" s="1" t="s">
        <v>317</v>
      </c>
      <c r="D37" s="2" t="s">
        <v>373</v>
      </c>
      <c r="E37" s="26">
        <v>90</v>
      </c>
      <c r="F37" s="1" t="s">
        <v>274</v>
      </c>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2">
      <c r="A38" s="1"/>
      <c r="B38" s="1"/>
      <c r="C38" s="1"/>
      <c r="D38" s="1"/>
      <c r="E38" s="24"/>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2">
      <c r="A39" s="5" t="s">
        <v>149</v>
      </c>
      <c r="B39" s="1"/>
      <c r="C39" s="1"/>
      <c r="D39" s="1"/>
      <c r="E39" s="24"/>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2">
      <c r="A40" s="1"/>
      <c r="B40" s="5" t="s">
        <v>527</v>
      </c>
      <c r="C40" s="1"/>
      <c r="D40" s="1"/>
      <c r="E40" s="24"/>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2">
      <c r="A41" s="1"/>
      <c r="B41" s="1"/>
      <c r="C41" s="1" t="s">
        <v>527</v>
      </c>
      <c r="D41" s="1"/>
      <c r="E41" s="24"/>
      <c r="F41" s="1" t="s">
        <v>528</v>
      </c>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2">
      <c r="A42" s="1"/>
      <c r="B42" s="1"/>
      <c r="C42" s="1"/>
      <c r="D42" s="1"/>
      <c r="E42" s="24"/>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2">
      <c r="A43" s="1"/>
      <c r="B43" s="1"/>
      <c r="C43" s="1"/>
      <c r="D43" s="1"/>
      <c r="E43" s="24"/>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2">
      <c r="A44" s="1"/>
      <c r="B44" s="1"/>
      <c r="C44" s="1"/>
      <c r="D44" s="1"/>
      <c r="E44" s="24"/>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2">
      <c r="A45" s="1"/>
      <c r="B45" s="1"/>
      <c r="C45" s="1"/>
      <c r="D45" s="1"/>
      <c r="E45" s="24"/>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
      <c r="A46" s="1"/>
      <c r="B46" s="1"/>
      <c r="C46" s="1"/>
      <c r="D46" s="1"/>
      <c r="E46" s="24"/>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2">
      <c r="A47" s="1"/>
      <c r="B47" s="1"/>
      <c r="C47" s="1"/>
      <c r="D47" s="1"/>
      <c r="E47" s="24"/>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2">
      <c r="A48" s="1"/>
      <c r="B48" s="1"/>
      <c r="C48" s="1"/>
      <c r="D48" s="1"/>
      <c r="E48" s="24"/>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2">
      <c r="A49" s="1"/>
      <c r="B49" s="1"/>
      <c r="C49" s="1"/>
      <c r="D49" s="1"/>
      <c r="E49" s="24"/>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2">
      <c r="A50" s="1"/>
      <c r="B50" s="1"/>
      <c r="C50" s="1"/>
      <c r="D50" s="1"/>
      <c r="E50" s="24"/>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2">
      <c r="A51" s="1"/>
      <c r="B51" s="1"/>
      <c r="C51" s="1"/>
      <c r="D51" s="1"/>
      <c r="E51" s="24"/>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2">
      <c r="A52" s="1"/>
      <c r="B52" s="1"/>
      <c r="C52" s="1"/>
      <c r="D52" s="1"/>
      <c r="E52" s="24"/>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2">
      <c r="A53" s="1"/>
      <c r="B53" s="1"/>
      <c r="C53" s="1"/>
      <c r="D53" s="1"/>
      <c r="E53" s="24"/>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2">
      <c r="A54" s="1"/>
      <c r="B54" s="1"/>
      <c r="C54" s="1"/>
      <c r="D54" s="1"/>
      <c r="E54" s="24"/>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2">
      <c r="A55" s="1"/>
      <c r="B55" s="1"/>
      <c r="C55" s="1"/>
      <c r="D55" s="1"/>
      <c r="E55" s="24"/>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
      <c r="A56" s="1"/>
      <c r="B56" s="1"/>
      <c r="C56" s="1"/>
      <c r="D56" s="1"/>
      <c r="E56" s="24"/>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
      <c r="A73" s="1"/>
      <c r="B73" s="1"/>
      <c r="C73" s="1"/>
      <c r="D73" s="1"/>
      <c r="E73" s="24"/>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
      <c r="A75" s="1"/>
      <c r="B75" s="1"/>
      <c r="C75" s="1"/>
      <c r="D75" s="1"/>
      <c r="E75" s="24"/>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
      <c r="A77" s="1"/>
      <c r="B77" s="1"/>
      <c r="C77" s="1"/>
      <c r="D77" s="1"/>
      <c r="E77" s="24"/>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
      <c r="A78" s="1"/>
      <c r="B78" s="1"/>
      <c r="C78" s="1"/>
      <c r="D78" s="1"/>
      <c r="E78" s="24"/>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
      <c r="A79" s="1"/>
      <c r="B79" s="1"/>
      <c r="C79" s="1"/>
      <c r="D79" s="1"/>
      <c r="E79" s="24"/>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
      <c r="A87" s="1"/>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
      <c r="A88" s="1"/>
      <c r="B88" s="1"/>
      <c r="C88" s="1"/>
      <c r="D88" s="1"/>
      <c r="E88" s="24"/>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
      <c r="A101" s="1"/>
      <c r="B101" s="1"/>
      <c r="C101" s="1"/>
      <c r="D101" s="1"/>
      <c r="E101" s="24"/>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
      <c r="A102" s="1"/>
      <c r="B102" s="1"/>
      <c r="C102" s="1"/>
      <c r="D102" s="1"/>
      <c r="E102" s="24"/>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
      <c r="A103" s="1"/>
      <c r="B103" s="1"/>
      <c r="C103" s="1"/>
      <c r="D103" s="1"/>
      <c r="E103" s="24"/>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
      <c r="A104" s="1"/>
      <c r="B104" s="1"/>
      <c r="C104" s="1"/>
      <c r="D104" s="1"/>
      <c r="E104" s="24"/>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
      <c r="A105" s="1"/>
      <c r="B105" s="1"/>
      <c r="C105" s="1"/>
      <c r="D105" s="1"/>
      <c r="E105" s="24"/>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
      <c r="A106" s="1"/>
      <c r="B106" s="1"/>
      <c r="C106" s="1"/>
      <c r="D106" s="1"/>
      <c r="E106" s="24"/>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
      <c r="A107" s="1"/>
      <c r="B107" s="1"/>
      <c r="C107" s="1"/>
      <c r="D107" s="1"/>
      <c r="E107" s="2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
      <c r="A108" s="1"/>
      <c r="B108" s="1"/>
      <c r="C108" s="1"/>
      <c r="D108" s="1"/>
      <c r="E108" s="24"/>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
      <c r="A109" s="1"/>
      <c r="B109" s="1"/>
      <c r="C109" s="1"/>
      <c r="D109" s="1"/>
      <c r="E109" s="24"/>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
      <c r="A110" s="1"/>
      <c r="B110" s="1"/>
      <c r="C110" s="1"/>
      <c r="D110" s="1"/>
      <c r="E110" s="24"/>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
      <c r="A111" s="1"/>
      <c r="B111" s="1"/>
      <c r="C111" s="1"/>
      <c r="D111" s="1"/>
      <c r="E111" s="24"/>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
      <c r="A112" s="1"/>
      <c r="B112" s="1"/>
      <c r="C112" s="1"/>
      <c r="D112" s="1"/>
      <c r="E112" s="24"/>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
      <c r="A113" s="1"/>
      <c r="B113" s="1"/>
      <c r="C113" s="1"/>
      <c r="D113" s="1"/>
      <c r="E113" s="24"/>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
      <c r="A114" s="1"/>
      <c r="B114" s="1"/>
      <c r="C114" s="1"/>
      <c r="D114" s="1"/>
      <c r="E114" s="2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
      <c r="A115" s="1"/>
      <c r="B115" s="1"/>
      <c r="C115" s="1"/>
      <c r="D115" s="1"/>
      <c r="E115" s="24"/>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
      <c r="A116" s="1"/>
      <c r="B116" s="1"/>
      <c r="C116" s="1"/>
      <c r="D116" s="1"/>
      <c r="E116" s="2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
      <c r="A117" s="1"/>
      <c r="B117" s="1"/>
      <c r="C117" s="1"/>
      <c r="D117" s="1"/>
      <c r="E117" s="24"/>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
      <c r="A118" s="1"/>
      <c r="B118" s="1"/>
      <c r="C118" s="1"/>
      <c r="D118" s="1"/>
      <c r="E118" s="24"/>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AE119"/>
  <sheetViews>
    <sheetView workbookViewId="0">
      <pane ySplit="4" topLeftCell="A5" activePane="bottomLeft" state="frozen"/>
      <selection pane="bottomLeft"/>
    </sheetView>
  </sheetViews>
  <sheetFormatPr baseColWidth="10" defaultRowHeight="16" x14ac:dyDescent="0.2"/>
  <cols>
    <col min="1" max="1" width="16.33203125" customWidth="1"/>
    <col min="2" max="2" width="25.83203125" customWidth="1"/>
    <col min="3" max="3" width="29.83203125" customWidth="1"/>
    <col min="4" max="5" width="14.6640625" customWidth="1"/>
    <col min="7" max="7" width="18.1640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21" x14ac:dyDescent="0.25">
      <c r="A2" s="1"/>
      <c r="B2" s="6" t="s">
        <v>284</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1"/>
      <c r="B4" s="5" t="s">
        <v>1</v>
      </c>
      <c r="C4" s="5" t="s">
        <v>9</v>
      </c>
      <c r="D4" s="5" t="s">
        <v>487</v>
      </c>
      <c r="E4" s="25" t="s">
        <v>19</v>
      </c>
      <c r="F4" s="5" t="s">
        <v>12</v>
      </c>
      <c r="G4" s="5" t="s">
        <v>13</v>
      </c>
      <c r="H4" s="5"/>
      <c r="I4" s="1"/>
      <c r="J4" s="1"/>
      <c r="K4" s="1"/>
      <c r="L4" s="1"/>
      <c r="M4" s="1"/>
      <c r="N4" s="1"/>
      <c r="O4" s="1"/>
      <c r="P4" s="1"/>
      <c r="Q4" s="1"/>
      <c r="R4" s="1"/>
      <c r="S4" s="1"/>
      <c r="T4" s="1"/>
      <c r="U4" s="1"/>
      <c r="V4" s="1"/>
      <c r="W4" s="1"/>
      <c r="X4" s="1"/>
      <c r="Y4" s="1"/>
      <c r="Z4" s="1"/>
      <c r="AA4" s="1"/>
      <c r="AB4" s="1"/>
      <c r="AC4" s="1"/>
      <c r="AD4" s="1"/>
      <c r="AE4" s="1"/>
    </row>
    <row r="5" spans="1:3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x14ac:dyDescent="0.2">
      <c r="A6" s="5" t="s">
        <v>466</v>
      </c>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x14ac:dyDescent="0.2">
      <c r="A7" s="1"/>
      <c r="B7" s="5" t="s">
        <v>466</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x14ac:dyDescent="0.2">
      <c r="A8" s="1"/>
      <c r="B8" s="1"/>
      <c r="C8" s="1" t="s">
        <v>467</v>
      </c>
      <c r="D8" s="1">
        <v>0</v>
      </c>
      <c r="E8" s="1">
        <v>0</v>
      </c>
      <c r="F8" s="1" t="s">
        <v>468</v>
      </c>
      <c r="G8" s="1" t="s">
        <v>533</v>
      </c>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x14ac:dyDescent="0.2">
      <c r="A10" s="5" t="s">
        <v>285</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
      <c r="A11" s="1"/>
      <c r="B11" s="5" t="s">
        <v>286</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2">
      <c r="A12" s="1"/>
      <c r="B12" s="5"/>
      <c r="C12" s="1" t="s">
        <v>287</v>
      </c>
      <c r="D12" s="2" t="s">
        <v>373</v>
      </c>
      <c r="E12" s="26">
        <v>0</v>
      </c>
      <c r="F12" s="1" t="s">
        <v>33</v>
      </c>
      <c r="G12" s="1"/>
      <c r="H12" s="1"/>
      <c r="I12" s="1"/>
      <c r="J12" s="1"/>
      <c r="K12" s="1"/>
      <c r="L12" s="1"/>
      <c r="M12" s="1"/>
      <c r="N12" s="1"/>
      <c r="O12" s="1"/>
      <c r="P12" s="1"/>
      <c r="Q12" s="1"/>
      <c r="R12" s="1"/>
      <c r="S12" s="1"/>
      <c r="T12" s="1"/>
      <c r="U12" s="1"/>
      <c r="V12" s="1"/>
      <c r="W12" s="1"/>
      <c r="X12" s="1"/>
      <c r="Y12" s="1"/>
      <c r="Z12" s="1"/>
      <c r="AA12" s="1"/>
      <c r="AB12" s="1"/>
      <c r="AC12" s="1"/>
      <c r="AD12" s="1"/>
      <c r="AE12" s="1"/>
    </row>
    <row r="13" spans="1:31" x14ac:dyDescent="0.2">
      <c r="A13" s="1"/>
      <c r="B13" s="5"/>
      <c r="C13" s="1" t="s">
        <v>288</v>
      </c>
      <c r="D13" s="2" t="s">
        <v>373</v>
      </c>
      <c r="E13" s="26">
        <v>0</v>
      </c>
      <c r="F13" s="1" t="s">
        <v>33</v>
      </c>
      <c r="G13" s="1"/>
      <c r="H13" s="1"/>
      <c r="I13" s="1"/>
      <c r="J13" s="1"/>
      <c r="K13" s="1"/>
      <c r="L13" s="1"/>
      <c r="M13" s="1"/>
      <c r="N13" s="1"/>
      <c r="O13" s="1"/>
      <c r="P13" s="1"/>
      <c r="Q13" s="1"/>
      <c r="R13" s="1"/>
      <c r="S13" s="1"/>
      <c r="T13" s="1"/>
      <c r="U13" s="1"/>
      <c r="V13" s="1"/>
      <c r="W13" s="1"/>
      <c r="X13" s="1"/>
      <c r="Y13" s="1"/>
      <c r="Z13" s="1"/>
      <c r="AA13" s="1"/>
      <c r="AB13" s="1"/>
      <c r="AC13" s="1"/>
      <c r="AD13" s="1"/>
      <c r="AE13" s="1"/>
    </row>
    <row r="14" spans="1:31" x14ac:dyDescent="0.2">
      <c r="A14" s="1"/>
      <c r="B14" s="5"/>
      <c r="C14" s="1" t="s">
        <v>289</v>
      </c>
      <c r="D14" s="2" t="s">
        <v>373</v>
      </c>
      <c r="E14" s="26">
        <v>0</v>
      </c>
      <c r="F14" s="1" t="s">
        <v>33</v>
      </c>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2">
      <c r="A15" s="1"/>
      <c r="B15" s="5"/>
      <c r="C15" s="1" t="s">
        <v>290</v>
      </c>
      <c r="D15" s="2" t="s">
        <v>373</v>
      </c>
      <c r="E15" s="26">
        <v>0</v>
      </c>
      <c r="F15" s="1" t="s">
        <v>33</v>
      </c>
      <c r="G15" s="1"/>
      <c r="H15" s="1"/>
      <c r="I15" s="1"/>
      <c r="J15" s="1"/>
      <c r="K15" s="1"/>
      <c r="L15" s="1"/>
      <c r="M15" s="1"/>
      <c r="N15" s="1"/>
      <c r="O15" s="1"/>
      <c r="P15" s="1"/>
      <c r="Q15" s="1"/>
      <c r="R15" s="1"/>
      <c r="S15" s="1"/>
      <c r="T15" s="1"/>
      <c r="U15" s="1"/>
      <c r="V15" s="1"/>
      <c r="W15" s="1"/>
      <c r="X15" s="1"/>
      <c r="Y15" s="1"/>
      <c r="Z15" s="1"/>
      <c r="AA15" s="1"/>
      <c r="AB15" s="1"/>
      <c r="AC15" s="1"/>
      <c r="AD15" s="1"/>
      <c r="AE15" s="1"/>
    </row>
    <row r="16" spans="1:31" x14ac:dyDescent="0.2">
      <c r="A16" s="1"/>
      <c r="B16" s="5"/>
      <c r="C16" s="1" t="s">
        <v>216</v>
      </c>
      <c r="D16" s="2" t="s">
        <v>373</v>
      </c>
      <c r="E16" s="26">
        <v>0</v>
      </c>
      <c r="F16" s="1" t="s">
        <v>33</v>
      </c>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2">
      <c r="A17" s="1"/>
      <c r="B17" s="5"/>
      <c r="C17" s="1"/>
      <c r="D17" s="1"/>
      <c r="E17" s="24"/>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x14ac:dyDescent="0.2">
      <c r="A18" s="1"/>
      <c r="B18" s="5" t="s">
        <v>291</v>
      </c>
      <c r="C18" s="1"/>
      <c r="D18" s="1"/>
      <c r="E18" s="24"/>
      <c r="F18" s="1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2">
      <c r="A19" s="1"/>
      <c r="B19" s="5"/>
      <c r="C19" s="2" t="s">
        <v>287</v>
      </c>
      <c r="D19" s="2" t="s">
        <v>373</v>
      </c>
      <c r="E19" s="26">
        <v>0</v>
      </c>
      <c r="F19" s="2" t="s">
        <v>33</v>
      </c>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2">
      <c r="A20" s="5"/>
      <c r="B20" s="5"/>
      <c r="C20" s="2" t="s">
        <v>288</v>
      </c>
      <c r="D20" s="2" t="s">
        <v>373</v>
      </c>
      <c r="E20" s="26">
        <v>0</v>
      </c>
      <c r="F20" s="2" t="s">
        <v>33</v>
      </c>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2">
      <c r="A21" s="1"/>
      <c r="B21" s="5"/>
      <c r="C21" s="2" t="s">
        <v>289</v>
      </c>
      <c r="D21" s="2" t="s">
        <v>373</v>
      </c>
      <c r="E21" s="26">
        <v>0</v>
      </c>
      <c r="F21" s="2" t="s">
        <v>33</v>
      </c>
      <c r="G21" s="1"/>
      <c r="H21" s="1"/>
      <c r="I21" s="1"/>
      <c r="J21" s="1"/>
      <c r="K21" s="1"/>
      <c r="L21" s="1"/>
      <c r="M21" s="1"/>
      <c r="N21" s="1"/>
      <c r="O21" s="1"/>
      <c r="P21" s="1"/>
      <c r="Q21" s="1"/>
      <c r="R21" s="1"/>
      <c r="S21" s="1"/>
      <c r="T21" s="1"/>
      <c r="U21" s="1"/>
      <c r="V21" s="1"/>
      <c r="W21" s="1"/>
      <c r="X21" s="1"/>
      <c r="Y21" s="1"/>
      <c r="Z21" s="1"/>
      <c r="AA21" s="1"/>
      <c r="AB21" s="1"/>
      <c r="AC21" s="1"/>
      <c r="AD21" s="1"/>
      <c r="AE21" s="1"/>
    </row>
    <row r="22" spans="1:31" x14ac:dyDescent="0.2">
      <c r="A22" s="1"/>
      <c r="B22" s="5"/>
      <c r="C22" s="2" t="s">
        <v>290</v>
      </c>
      <c r="D22" s="2" t="s">
        <v>373</v>
      </c>
      <c r="E22" s="26">
        <v>0</v>
      </c>
      <c r="F22" s="2" t="s">
        <v>33</v>
      </c>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2">
      <c r="A23" s="1"/>
      <c r="B23" s="1"/>
      <c r="C23" s="2" t="s">
        <v>216</v>
      </c>
      <c r="D23" s="2" t="s">
        <v>373</v>
      </c>
      <c r="E23" s="26">
        <v>0</v>
      </c>
      <c r="F23" s="2" t="s">
        <v>33</v>
      </c>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2">
      <c r="A24" s="5"/>
      <c r="B24" s="1"/>
      <c r="C24" s="1"/>
      <c r="D24" s="1"/>
      <c r="E24" s="24"/>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2">
      <c r="A25" s="5" t="s">
        <v>292</v>
      </c>
      <c r="B25" s="5"/>
      <c r="C25" s="1"/>
      <c r="D25" s="1"/>
      <c r="E25" s="24"/>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5" t="s">
        <v>286</v>
      </c>
      <c r="C26" s="1"/>
      <c r="D26" s="1"/>
      <c r="E26" s="24"/>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2">
      <c r="A27" s="1"/>
      <c r="B27" s="5"/>
      <c r="C27" s="1" t="s">
        <v>293</v>
      </c>
      <c r="D27" s="2" t="s">
        <v>373</v>
      </c>
      <c r="E27" s="26">
        <v>0</v>
      </c>
      <c r="F27" s="1" t="s">
        <v>33</v>
      </c>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2">
      <c r="A28" s="1"/>
      <c r="B28" s="5"/>
      <c r="C28" s="1"/>
      <c r="D28" s="1"/>
      <c r="E28" s="24"/>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
      <c r="A29" s="1"/>
      <c r="B29" s="5" t="s">
        <v>291</v>
      </c>
      <c r="C29" s="1"/>
      <c r="D29" s="1"/>
      <c r="E29" s="24"/>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
      <c r="A30" s="1"/>
      <c r="B30" s="5"/>
      <c r="C30" s="1" t="s">
        <v>293</v>
      </c>
      <c r="D30" s="2" t="s">
        <v>373</v>
      </c>
      <c r="E30" s="26">
        <v>0</v>
      </c>
      <c r="F30" s="1" t="s">
        <v>33</v>
      </c>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2">
      <c r="A31" s="1"/>
      <c r="B31" s="5"/>
      <c r="C31" s="1"/>
      <c r="D31" s="1"/>
      <c r="E31" s="24"/>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
      <c r="A32" s="5" t="s">
        <v>202</v>
      </c>
      <c r="B32" s="5"/>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2">
      <c r="A33" s="1"/>
      <c r="B33" s="5" t="s">
        <v>286</v>
      </c>
      <c r="C33" s="1"/>
      <c r="D33" s="1"/>
      <c r="E33" s="24"/>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
      <c r="A34" s="1"/>
      <c r="B34" s="1"/>
      <c r="C34" s="1" t="s">
        <v>294</v>
      </c>
      <c r="D34" s="2">
        <v>-53</v>
      </c>
      <c r="E34" s="26">
        <v>0</v>
      </c>
      <c r="F34" s="1" t="s">
        <v>33</v>
      </c>
      <c r="G34" s="1" t="s">
        <v>537</v>
      </c>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
      <c r="A35" s="1"/>
      <c r="B35" s="1"/>
      <c r="C35" s="1" t="s">
        <v>205</v>
      </c>
      <c r="D35" s="2">
        <v>-79</v>
      </c>
      <c r="E35" s="26">
        <v>0</v>
      </c>
      <c r="F35" s="1" t="s">
        <v>33</v>
      </c>
      <c r="G35" s="1" t="s">
        <v>535</v>
      </c>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2">
      <c r="A36" s="1"/>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
      <c r="A37" s="1"/>
      <c r="B37" s="5" t="s">
        <v>291</v>
      </c>
      <c r="C37" s="1"/>
      <c r="D37" s="1"/>
      <c r="E37" s="24"/>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2">
      <c r="A38" s="1"/>
      <c r="B38" s="1"/>
      <c r="C38" s="1" t="s">
        <v>294</v>
      </c>
      <c r="D38" s="2">
        <v>-53</v>
      </c>
      <c r="E38" s="26">
        <v>0</v>
      </c>
      <c r="F38" s="1" t="s">
        <v>33</v>
      </c>
      <c r="G38" s="1" t="s">
        <v>537</v>
      </c>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
      <c r="A39" s="1"/>
      <c r="B39" s="1"/>
      <c r="C39" s="1" t="s">
        <v>205</v>
      </c>
      <c r="D39" s="2">
        <v>-79</v>
      </c>
      <c r="E39" s="26">
        <v>0</v>
      </c>
      <c r="F39" s="1" t="s">
        <v>33</v>
      </c>
      <c r="G39" s="1" t="s">
        <v>535</v>
      </c>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
      <c r="A40" s="1"/>
      <c r="B40" s="1"/>
      <c r="C40" s="1"/>
      <c r="D40" s="1"/>
      <c r="E40" s="24"/>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
      <c r="A41" s="5" t="s">
        <v>207</v>
      </c>
      <c r="B41" s="5"/>
      <c r="C41" s="1"/>
      <c r="D41" s="1"/>
      <c r="E41" s="24"/>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
      <c r="A42" s="1"/>
      <c r="B42" s="5" t="s">
        <v>286</v>
      </c>
      <c r="C42" s="1"/>
      <c r="D42" s="1"/>
      <c r="E42" s="24"/>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
      <c r="A43" s="1"/>
      <c r="B43" s="5"/>
      <c r="C43" s="1" t="s">
        <v>208</v>
      </c>
      <c r="D43" s="2" t="s">
        <v>373</v>
      </c>
      <c r="E43" s="26">
        <v>0</v>
      </c>
      <c r="F43" s="1" t="s">
        <v>33</v>
      </c>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2">
      <c r="A44" s="1"/>
      <c r="B44" s="5"/>
      <c r="C44" s="1"/>
      <c r="D44" s="1"/>
      <c r="E44" s="24"/>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2">
      <c r="A45" s="1"/>
      <c r="B45" s="5" t="s">
        <v>291</v>
      </c>
      <c r="C45" s="1"/>
      <c r="D45" s="1"/>
      <c r="E45" s="24"/>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2">
      <c r="A46" s="1"/>
      <c r="B46" s="5"/>
      <c r="C46" s="1" t="s">
        <v>208</v>
      </c>
      <c r="D46" s="2" t="s">
        <v>373</v>
      </c>
      <c r="E46" s="26">
        <v>0</v>
      </c>
      <c r="F46" s="1" t="s">
        <v>33</v>
      </c>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2">
      <c r="A47" s="1"/>
      <c r="B47" s="5"/>
      <c r="C47" s="1"/>
      <c r="D47" s="1"/>
      <c r="E47" s="24"/>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2">
      <c r="A48" s="5" t="s">
        <v>211</v>
      </c>
      <c r="B48" s="5"/>
      <c r="C48" s="1"/>
      <c r="D48" s="1"/>
      <c r="E48" s="24"/>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2">
      <c r="A49" s="5"/>
      <c r="B49" s="5" t="s">
        <v>286</v>
      </c>
      <c r="C49" s="1"/>
      <c r="D49" s="1"/>
      <c r="E49" s="24"/>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2">
      <c r="A50" s="5"/>
      <c r="B50" s="5"/>
      <c r="C50" s="1" t="s">
        <v>41</v>
      </c>
      <c r="D50" s="2">
        <v>-65</v>
      </c>
      <c r="E50" s="26">
        <v>0</v>
      </c>
      <c r="F50" s="1" t="s">
        <v>33</v>
      </c>
      <c r="G50" s="1" t="s">
        <v>536</v>
      </c>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2">
      <c r="A51" s="5"/>
      <c r="B51" s="5"/>
      <c r="C51" s="1"/>
      <c r="D51" s="1"/>
      <c r="E51" s="24"/>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2">
      <c r="A52" s="5" t="s">
        <v>295</v>
      </c>
      <c r="B52" s="5"/>
      <c r="C52" s="1"/>
      <c r="D52" s="1"/>
      <c r="E52" s="24"/>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2">
      <c r="A53" s="5"/>
      <c r="B53" s="5" t="s">
        <v>296</v>
      </c>
      <c r="C53" s="1"/>
      <c r="D53" s="1"/>
      <c r="E53" s="24"/>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2">
      <c r="A54" s="5"/>
      <c r="B54" s="5"/>
      <c r="C54" s="1" t="s">
        <v>297</v>
      </c>
      <c r="D54" s="2" t="s">
        <v>373</v>
      </c>
      <c r="E54" s="26">
        <v>0</v>
      </c>
      <c r="F54" s="1" t="s">
        <v>33</v>
      </c>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2">
      <c r="A55" s="5"/>
      <c r="B55" s="5"/>
      <c r="C55" s="1"/>
      <c r="D55" s="1"/>
      <c r="E55" s="24"/>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2">
      <c r="A56" s="5"/>
      <c r="B56" s="5" t="s">
        <v>298</v>
      </c>
      <c r="C56" s="1"/>
      <c r="D56" s="1"/>
      <c r="E56" s="24"/>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2">
      <c r="A57" s="5"/>
      <c r="B57" s="5"/>
      <c r="C57" s="1" t="s">
        <v>299</v>
      </c>
      <c r="D57" s="2">
        <v>-20</v>
      </c>
      <c r="E57" s="26">
        <v>0</v>
      </c>
      <c r="F57" s="1" t="s">
        <v>33</v>
      </c>
      <c r="G57" s="1" t="s">
        <v>534</v>
      </c>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2">
      <c r="A58" s="5"/>
      <c r="B58" s="5"/>
      <c r="C58" s="1" t="s">
        <v>300</v>
      </c>
      <c r="D58" s="2">
        <v>-65</v>
      </c>
      <c r="E58" s="26">
        <v>0</v>
      </c>
      <c r="F58" s="1" t="s">
        <v>33</v>
      </c>
      <c r="G58" s="1" t="s">
        <v>538</v>
      </c>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2">
      <c r="A60" s="5" t="s">
        <v>37</v>
      </c>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2">
      <c r="A61" s="1"/>
      <c r="B61" s="5" t="s">
        <v>286</v>
      </c>
      <c r="C61" s="1"/>
      <c r="D61" s="1"/>
      <c r="E61" s="24"/>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2">
      <c r="A62" s="1"/>
      <c r="B62" s="5"/>
      <c r="C62" s="1" t="s">
        <v>301</v>
      </c>
      <c r="D62" s="2" t="s">
        <v>373</v>
      </c>
      <c r="E62" s="26">
        <v>0</v>
      </c>
      <c r="F62" s="1" t="s">
        <v>33</v>
      </c>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2">
      <c r="A63" s="1"/>
      <c r="B63" s="5"/>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2">
      <c r="A64" s="1"/>
      <c r="B64" s="5" t="s">
        <v>291</v>
      </c>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2">
      <c r="A65" s="1"/>
      <c r="B65" s="5"/>
      <c r="C65" s="1" t="s">
        <v>301</v>
      </c>
      <c r="D65" s="2" t="s">
        <v>373</v>
      </c>
      <c r="E65" s="26">
        <v>0</v>
      </c>
      <c r="F65" s="1" t="s">
        <v>33</v>
      </c>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2">
      <c r="A67" s="5" t="s">
        <v>302</v>
      </c>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2">
      <c r="A68" s="1"/>
      <c r="B68" s="5" t="s">
        <v>303</v>
      </c>
      <c r="C68" s="1"/>
      <c r="D68" s="1"/>
      <c r="E68" s="24"/>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2">
      <c r="A69" s="1"/>
      <c r="B69" s="1"/>
      <c r="C69" s="1" t="s">
        <v>304</v>
      </c>
      <c r="D69" s="2" t="s">
        <v>373</v>
      </c>
      <c r="E69" s="26">
        <v>916</v>
      </c>
      <c r="F69" s="1" t="s">
        <v>311</v>
      </c>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2">
      <c r="A70" s="1"/>
      <c r="B70" s="1"/>
      <c r="C70" s="1" t="s">
        <v>305</v>
      </c>
      <c r="D70" s="2" t="s">
        <v>373</v>
      </c>
      <c r="E70" s="26">
        <v>200</v>
      </c>
      <c r="F70" s="1" t="s">
        <v>311</v>
      </c>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2">
      <c r="A71" s="1"/>
      <c r="B71" s="1"/>
      <c r="C71" s="1" t="s">
        <v>306</v>
      </c>
      <c r="D71" s="2" t="s">
        <v>373</v>
      </c>
      <c r="E71" s="26">
        <v>690</v>
      </c>
      <c r="F71" s="1" t="s">
        <v>311</v>
      </c>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2">
      <c r="A72" s="1"/>
      <c r="B72" s="1"/>
      <c r="C72" s="1" t="s">
        <v>307</v>
      </c>
      <c r="D72" s="2" t="s">
        <v>373</v>
      </c>
      <c r="E72" s="26">
        <v>250</v>
      </c>
      <c r="F72" s="1" t="s">
        <v>311</v>
      </c>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2">
      <c r="A73" s="1"/>
      <c r="B73" s="1"/>
      <c r="C73" s="1" t="s">
        <v>308</v>
      </c>
      <c r="D73" s="2" t="s">
        <v>373</v>
      </c>
      <c r="E73" s="26">
        <v>364</v>
      </c>
      <c r="F73" s="1" t="s">
        <v>311</v>
      </c>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2">
      <c r="A74" s="1"/>
      <c r="B74" s="1"/>
      <c r="C74" s="1" t="s">
        <v>309</v>
      </c>
      <c r="D74" s="2" t="s">
        <v>373</v>
      </c>
      <c r="E74" s="26">
        <v>364</v>
      </c>
      <c r="F74" s="1" t="s">
        <v>311</v>
      </c>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2">
      <c r="A75" s="1"/>
      <c r="B75" s="1"/>
      <c r="C75" s="1" t="s">
        <v>310</v>
      </c>
      <c r="D75" s="2" t="s">
        <v>373</v>
      </c>
      <c r="E75" s="26">
        <v>1159</v>
      </c>
      <c r="F75" s="1" t="s">
        <v>311</v>
      </c>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2">
      <c r="A77" s="5" t="s">
        <v>312</v>
      </c>
      <c r="B77" s="5"/>
      <c r="C77" s="1"/>
      <c r="D77" s="1"/>
      <c r="E77" s="24"/>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2">
      <c r="A78" s="5"/>
      <c r="B78" s="5" t="s">
        <v>318</v>
      </c>
      <c r="C78" s="1"/>
      <c r="D78" s="1"/>
      <c r="E78" s="24"/>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2">
      <c r="A79" s="5"/>
      <c r="B79" s="5"/>
      <c r="C79" s="1" t="s">
        <v>319</v>
      </c>
      <c r="D79" s="2" t="s">
        <v>373</v>
      </c>
      <c r="E79" s="26">
        <v>0</v>
      </c>
      <c r="F79" s="1" t="s">
        <v>33</v>
      </c>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2">
      <c r="A80" s="1"/>
      <c r="B80" s="1"/>
      <c r="C80" s="1" t="s">
        <v>320</v>
      </c>
      <c r="D80" s="2" t="s">
        <v>373</v>
      </c>
      <c r="E80" s="26">
        <v>0</v>
      </c>
      <c r="F80" s="1" t="s">
        <v>33</v>
      </c>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2">
      <c r="A82" s="5" t="s">
        <v>321</v>
      </c>
      <c r="B82" s="5"/>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2">
      <c r="A83" s="5"/>
      <c r="B83" s="5" t="s">
        <v>321</v>
      </c>
      <c r="C83" s="1"/>
      <c r="D83" s="1"/>
      <c r="E83" s="24"/>
      <c r="F83" s="1"/>
      <c r="G83" s="1" t="s">
        <v>532</v>
      </c>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2">
      <c r="A84" s="1"/>
      <c r="B84" s="1"/>
      <c r="C84" s="1" t="s">
        <v>322</v>
      </c>
      <c r="D84" s="1">
        <v>-20</v>
      </c>
      <c r="E84" s="26">
        <v>0</v>
      </c>
      <c r="F84" s="1" t="s">
        <v>33</v>
      </c>
      <c r="G84" s="1" t="s">
        <v>539</v>
      </c>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2">
      <c r="A85" s="1"/>
      <c r="B85" s="1"/>
      <c r="C85" s="1" t="s">
        <v>323</v>
      </c>
      <c r="D85" s="1" t="s">
        <v>373</v>
      </c>
      <c r="E85" s="26">
        <v>0</v>
      </c>
      <c r="F85" s="1" t="s">
        <v>33</v>
      </c>
      <c r="G85" s="1" t="s">
        <v>540</v>
      </c>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2">
      <c r="A86" s="1"/>
      <c r="B86" s="7" t="s">
        <v>326</v>
      </c>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2">
      <c r="A87" s="1"/>
      <c r="B87" s="1"/>
      <c r="C87" s="1" t="s">
        <v>324</v>
      </c>
      <c r="D87" s="1" t="s">
        <v>373</v>
      </c>
      <c r="E87" s="26">
        <v>155</v>
      </c>
      <c r="F87" s="1" t="s">
        <v>327</v>
      </c>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2">
      <c r="A88" s="1"/>
      <c r="B88" s="1"/>
      <c r="C88" s="1" t="s">
        <v>325</v>
      </c>
      <c r="D88" s="1" t="s">
        <v>373</v>
      </c>
      <c r="E88" s="26">
        <v>51</v>
      </c>
      <c r="F88" s="1" t="s">
        <v>327</v>
      </c>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2">
      <c r="A90" s="1"/>
      <c r="B90" s="5" t="s">
        <v>522</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2">
      <c r="A91" s="1"/>
      <c r="B91" s="1" t="s">
        <v>523</v>
      </c>
      <c r="C91" s="1"/>
      <c r="D91" s="1"/>
      <c r="E91" s="1"/>
      <c r="F91" s="1"/>
      <c r="G91" s="1" t="s">
        <v>532</v>
      </c>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2">
      <c r="A92" s="1"/>
      <c r="B92" s="1"/>
      <c r="C92" s="1" t="s">
        <v>524</v>
      </c>
      <c r="D92" s="1">
        <v>5400</v>
      </c>
      <c r="E92" s="26">
        <v>6750</v>
      </c>
      <c r="F92" s="1" t="s">
        <v>468</v>
      </c>
      <c r="G92" s="1" t="s">
        <v>539</v>
      </c>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2">
      <c r="A93" s="1"/>
      <c r="B93" s="1"/>
      <c r="C93" s="1" t="s">
        <v>525</v>
      </c>
      <c r="D93" s="1" t="s">
        <v>373</v>
      </c>
      <c r="E93" s="26">
        <v>93</v>
      </c>
      <c r="F93" s="1" t="s">
        <v>529</v>
      </c>
      <c r="G93" s="1" t="s">
        <v>540</v>
      </c>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2">
      <c r="A94" s="1"/>
      <c r="B94" s="1" t="s">
        <v>526</v>
      </c>
      <c r="C94" s="1"/>
      <c r="D94" s="1"/>
      <c r="E94" s="26"/>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2">
      <c r="A95" s="1"/>
      <c r="B95" s="1"/>
      <c r="C95" s="1" t="s">
        <v>530</v>
      </c>
      <c r="D95" s="1">
        <v>8178</v>
      </c>
      <c r="E95" s="26">
        <v>10222</v>
      </c>
      <c r="F95" s="1" t="s">
        <v>468</v>
      </c>
      <c r="G95" s="1" t="s">
        <v>539</v>
      </c>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2">
      <c r="A96" s="1"/>
      <c r="B96" s="1"/>
      <c r="C96" s="1" t="s">
        <v>531</v>
      </c>
      <c r="D96" s="1" t="s">
        <v>373</v>
      </c>
      <c r="E96" s="26">
        <v>194</v>
      </c>
      <c r="F96" s="1" t="s">
        <v>529</v>
      </c>
      <c r="G96" s="1" t="s">
        <v>540</v>
      </c>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2">
      <c r="A97" s="1"/>
      <c r="B97" s="1"/>
      <c r="C97" s="1"/>
      <c r="D97" s="1"/>
      <c r="E97" s="26"/>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H205"/>
  <sheetViews>
    <sheetView workbookViewId="0">
      <selection activeCell="B2" sqref="B2"/>
    </sheetView>
  </sheetViews>
  <sheetFormatPr baseColWidth="10" defaultRowHeight="16" x14ac:dyDescent="0.2"/>
  <sheetData>
    <row r="1" spans="1:3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2">
      <c r="A2" s="1"/>
      <c r="B2" s="7" t="s">
        <v>385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G109"/>
  <sheetViews>
    <sheetView workbookViewId="0">
      <pane ySplit="4" topLeftCell="A5" activePane="bottomLeft" state="frozen"/>
      <selection pane="bottomLeft"/>
    </sheetView>
  </sheetViews>
  <sheetFormatPr baseColWidth="10" defaultRowHeight="16" x14ac:dyDescent="0.2"/>
  <cols>
    <col min="2" max="2" width="23.83203125" customWidth="1"/>
    <col min="3" max="3" width="28.6640625" customWidth="1"/>
    <col min="4" max="4" width="14" customWidth="1"/>
    <col min="5" max="5" width="12.5" style="27" customWidth="1"/>
  </cols>
  <sheetData>
    <row r="1" spans="1:33"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row>
    <row r="2" spans="1:33" ht="21" x14ac:dyDescent="0.25">
      <c r="A2" s="1"/>
      <c r="B2" s="6" t="s">
        <v>0</v>
      </c>
      <c r="C2" s="1"/>
      <c r="D2" s="1"/>
      <c r="E2" s="24"/>
      <c r="F2" s="1"/>
      <c r="G2" s="1"/>
      <c r="H2" s="1"/>
      <c r="I2" s="1"/>
      <c r="J2" s="1"/>
      <c r="K2" s="1"/>
      <c r="L2" s="1"/>
      <c r="M2" s="1"/>
      <c r="N2" s="1"/>
      <c r="O2" s="1"/>
      <c r="P2" s="1"/>
      <c r="Q2" s="1"/>
      <c r="R2" s="1"/>
      <c r="S2" s="1"/>
      <c r="T2" s="1"/>
      <c r="U2" s="1"/>
      <c r="V2" s="1"/>
      <c r="W2" s="1"/>
      <c r="X2" s="1"/>
      <c r="Y2" s="1"/>
      <c r="Z2" s="1"/>
      <c r="AA2" s="1"/>
      <c r="AB2" s="1"/>
      <c r="AC2" s="1"/>
      <c r="AD2" s="1"/>
      <c r="AE2" s="1"/>
      <c r="AF2" s="1"/>
    </row>
    <row r="3" spans="1:33"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row>
    <row r="4" spans="1:33" x14ac:dyDescent="0.2">
      <c r="A4" s="1"/>
      <c r="B4" s="5" t="s">
        <v>1</v>
      </c>
      <c r="C4" s="5" t="s">
        <v>9</v>
      </c>
      <c r="D4" s="5" t="s">
        <v>487</v>
      </c>
      <c r="E4" s="25" t="s">
        <v>19</v>
      </c>
      <c r="F4" s="5" t="s">
        <v>12</v>
      </c>
      <c r="G4" s="5" t="s">
        <v>13</v>
      </c>
      <c r="H4" s="5"/>
      <c r="I4" s="1"/>
      <c r="J4" s="1"/>
      <c r="K4" s="1"/>
      <c r="L4" s="1"/>
      <c r="M4" s="1"/>
      <c r="N4" s="1"/>
      <c r="O4" s="1"/>
      <c r="P4" s="1"/>
      <c r="Q4" s="1"/>
      <c r="R4" s="1"/>
      <c r="S4" s="1"/>
      <c r="T4" s="1"/>
      <c r="U4" s="1"/>
      <c r="V4" s="1"/>
      <c r="W4" s="1"/>
      <c r="X4" s="1"/>
      <c r="Y4" s="1"/>
      <c r="Z4" s="1"/>
      <c r="AA4" s="1"/>
      <c r="AB4" s="1"/>
      <c r="AC4" s="1"/>
      <c r="AD4" s="1"/>
      <c r="AE4" s="1"/>
      <c r="AF4" s="1"/>
    </row>
    <row r="5" spans="1:33"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c r="AF5" s="1"/>
    </row>
    <row r="6" spans="1:33" x14ac:dyDescent="0.2">
      <c r="A6" s="1"/>
      <c r="B6" s="5" t="s">
        <v>490</v>
      </c>
      <c r="C6" s="1"/>
      <c r="D6" s="1"/>
      <c r="E6" s="24"/>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x14ac:dyDescent="0.2">
      <c r="A7" s="1"/>
      <c r="B7" s="1"/>
      <c r="C7" s="1" t="s">
        <v>14</v>
      </c>
      <c r="D7" s="1">
        <v>17.8</v>
      </c>
      <c r="E7" s="24">
        <v>16.899999999999999</v>
      </c>
      <c r="F7" s="1"/>
      <c r="G7" s="1" t="s">
        <v>405</v>
      </c>
      <c r="H7" s="1"/>
      <c r="I7" s="1"/>
      <c r="J7" s="1"/>
      <c r="K7" s="1"/>
      <c r="L7" s="1"/>
      <c r="M7" s="1"/>
      <c r="N7" s="1"/>
      <c r="O7" s="1"/>
      <c r="P7" s="1"/>
      <c r="Q7" s="1"/>
      <c r="R7" s="1"/>
      <c r="S7" s="1"/>
      <c r="T7" s="1"/>
      <c r="U7" s="1"/>
      <c r="V7" s="1"/>
      <c r="W7" s="1"/>
      <c r="X7" s="1"/>
      <c r="Y7" s="1"/>
      <c r="Z7" s="1"/>
      <c r="AA7" s="1"/>
      <c r="AB7" s="1"/>
      <c r="AC7" s="1"/>
      <c r="AD7" s="1"/>
      <c r="AE7" s="1"/>
      <c r="AF7" s="1"/>
      <c r="AG7" s="1"/>
    </row>
    <row r="8" spans="1:33" x14ac:dyDescent="0.2">
      <c r="A8" s="1"/>
      <c r="B8" s="7" t="s">
        <v>491</v>
      </c>
      <c r="C8" s="1"/>
      <c r="D8" s="1"/>
      <c r="E8" s="24"/>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x14ac:dyDescent="0.2">
      <c r="A9" s="1"/>
      <c r="B9" s="1"/>
      <c r="C9" s="1" t="s">
        <v>492</v>
      </c>
      <c r="D9" s="30">
        <f>D$14/E$14*E9</f>
        <v>2.9632749769645916</v>
      </c>
      <c r="E9" s="28">
        <v>2.68</v>
      </c>
      <c r="F9" s="1" t="s">
        <v>15</v>
      </c>
      <c r="G9" s="1"/>
      <c r="H9" s="1"/>
      <c r="I9" s="1"/>
      <c r="J9" s="1"/>
      <c r="K9" s="1"/>
      <c r="L9" s="1"/>
      <c r="M9" s="1"/>
      <c r="N9" s="1"/>
      <c r="O9" s="1"/>
      <c r="P9" s="1"/>
      <c r="Q9" s="1"/>
      <c r="R9" s="1"/>
      <c r="S9" s="1"/>
      <c r="T9" s="1"/>
      <c r="U9" s="1"/>
      <c r="V9" s="1"/>
      <c r="W9" s="1"/>
      <c r="X9" s="1"/>
      <c r="Y9" s="1"/>
      <c r="Z9" s="1"/>
      <c r="AA9" s="1"/>
      <c r="AB9" s="1"/>
      <c r="AC9" s="1"/>
      <c r="AD9" s="1"/>
      <c r="AE9" s="1"/>
      <c r="AF9" s="1"/>
      <c r="AG9" s="1"/>
    </row>
    <row r="10" spans="1:33" x14ac:dyDescent="0.2">
      <c r="A10" s="1"/>
      <c r="B10" s="1"/>
      <c r="C10" s="1" t="s">
        <v>493</v>
      </c>
      <c r="D10" s="30">
        <f t="shared" ref="D10:D13" si="0">D$14/E$14*E10</f>
        <v>1.0835856259049625</v>
      </c>
      <c r="E10" s="28">
        <v>0.98</v>
      </c>
      <c r="F10" s="1" t="s">
        <v>15</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x14ac:dyDescent="0.2">
      <c r="A11" s="1"/>
      <c r="B11" s="1"/>
      <c r="C11" s="1" t="s">
        <v>494</v>
      </c>
      <c r="D11" s="30">
        <f t="shared" si="0"/>
        <v>1.1278136106357775</v>
      </c>
      <c r="E11" s="28">
        <v>1.02</v>
      </c>
      <c r="F11" s="1" t="s">
        <v>15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x14ac:dyDescent="0.2">
      <c r="A12" s="1"/>
      <c r="B12" s="1"/>
      <c r="C12" s="1" t="s">
        <v>495</v>
      </c>
      <c r="D12" s="30">
        <f t="shared" si="0"/>
        <v>0.73750164538633678</v>
      </c>
      <c r="E12" s="28">
        <v>0.66700000000000004</v>
      </c>
      <c r="F12" s="1" t="s">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x14ac:dyDescent="0.2">
      <c r="A13" s="1"/>
      <c r="B13" s="1"/>
      <c r="C13" s="1" t="s">
        <v>496</v>
      </c>
      <c r="D13" s="30">
        <f t="shared" si="0"/>
        <v>2.4878241411083324</v>
      </c>
      <c r="E13" s="28">
        <v>2.25</v>
      </c>
      <c r="F13" s="1" t="s">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x14ac:dyDescent="0.2">
      <c r="A14" s="1"/>
      <c r="B14" s="1"/>
      <c r="C14" s="31" t="s">
        <v>497</v>
      </c>
      <c r="D14" s="31">
        <v>8.4</v>
      </c>
      <c r="E14" s="31">
        <f>SUM(E9:E13)</f>
        <v>7.5969999999999995</v>
      </c>
      <c r="F14" s="1" t="s">
        <v>15</v>
      </c>
      <c r="G14" s="1" t="s">
        <v>521</v>
      </c>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x14ac:dyDescent="0.2">
      <c r="A15" s="1"/>
      <c r="B15" s="5" t="s">
        <v>76</v>
      </c>
      <c r="C15" s="1"/>
      <c r="D15" s="1"/>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x14ac:dyDescent="0.2">
      <c r="A16" s="1"/>
      <c r="B16" s="1" t="s">
        <v>498</v>
      </c>
      <c r="C16" s="1" t="s">
        <v>492</v>
      </c>
      <c r="D16" s="33">
        <f>((1.5*0.33+1*0.46+(D$14-2.5)*E16)*D9/D$14)/D9</f>
        <v>0.20500000000000002</v>
      </c>
      <c r="E16" s="32">
        <v>0.13</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x14ac:dyDescent="0.2">
      <c r="A17" s="1"/>
      <c r="B17" s="1"/>
      <c r="C17" s="1" t="s">
        <v>493</v>
      </c>
      <c r="D17" s="33">
        <f t="shared" ref="D17:D20" si="1">((1.5*0.33+1*0.46+(D$14-2.5)*E17)*D10/D$14)/D10</f>
        <v>0.17690476190476193</v>
      </c>
      <c r="E17" s="32">
        <v>0.09</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x14ac:dyDescent="0.2">
      <c r="A18" s="1"/>
      <c r="B18" s="1"/>
      <c r="C18" s="1" t="s">
        <v>494</v>
      </c>
      <c r="D18" s="33">
        <f t="shared" si="1"/>
        <v>0.19095238095238096</v>
      </c>
      <c r="E18" s="32">
        <v>0.11</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x14ac:dyDescent="0.2">
      <c r="A19" s="1"/>
      <c r="B19" s="1"/>
      <c r="C19" s="1" t="s">
        <v>495</v>
      </c>
      <c r="D19" s="33">
        <f t="shared" si="1"/>
        <v>0.20500000000000002</v>
      </c>
      <c r="E19" s="32">
        <v>0.13</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x14ac:dyDescent="0.2">
      <c r="A20" s="1"/>
      <c r="B20" s="1"/>
      <c r="C20" s="1" t="s">
        <v>496</v>
      </c>
      <c r="D20" s="33">
        <f t="shared" si="1"/>
        <v>0.20499999999999999</v>
      </c>
      <c r="E20" s="32">
        <v>0.13</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2">
      <c r="A21" s="1"/>
      <c r="B21" s="1"/>
      <c r="C21" s="1"/>
      <c r="D21" s="1"/>
      <c r="E21" s="24"/>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2">
      <c r="A22" s="1"/>
      <c r="B22" s="5" t="s">
        <v>499</v>
      </c>
      <c r="C22" s="1"/>
      <c r="D22" s="1"/>
      <c r="E22" s="2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x14ac:dyDescent="0.2">
      <c r="A23" s="1"/>
      <c r="B23" s="1"/>
      <c r="C23" s="1" t="s">
        <v>500</v>
      </c>
      <c r="D23" s="33">
        <f>100%-D24-D25-D26-D27-D29-D30-D31</f>
        <v>0.58299999999999974</v>
      </c>
      <c r="E23" s="34">
        <v>0.84299999999999997</v>
      </c>
      <c r="F23" s="1"/>
      <c r="G23" s="1" t="s">
        <v>483</v>
      </c>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x14ac:dyDescent="0.2">
      <c r="A24" s="1"/>
      <c r="B24" s="1"/>
      <c r="C24" s="1" t="s">
        <v>23</v>
      </c>
      <c r="D24" s="33">
        <v>0.161</v>
      </c>
      <c r="E24" s="34">
        <v>3.6999999999999998E-2</v>
      </c>
      <c r="F24" s="1"/>
      <c r="G24" s="1" t="s">
        <v>408</v>
      </c>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x14ac:dyDescent="0.2">
      <c r="A25" s="1"/>
      <c r="B25" s="1"/>
      <c r="C25" s="1" t="s">
        <v>24</v>
      </c>
      <c r="D25" s="33">
        <v>7.0000000000000007E-2</v>
      </c>
      <c r="E25" s="34">
        <v>5.0000000000000001E-3</v>
      </c>
      <c r="F25" s="1"/>
      <c r="G25" s="1" t="s">
        <v>409</v>
      </c>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x14ac:dyDescent="0.2">
      <c r="A26" s="1"/>
      <c r="B26" s="1"/>
      <c r="C26" s="1" t="s">
        <v>25</v>
      </c>
      <c r="D26" s="33">
        <v>4.8000000000000001E-2</v>
      </c>
      <c r="E26" s="34">
        <v>5.0000000000000001E-3</v>
      </c>
      <c r="F26" s="1"/>
      <c r="G26" s="1" t="s">
        <v>410</v>
      </c>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x14ac:dyDescent="0.2">
      <c r="A27" s="1"/>
      <c r="B27" s="1"/>
      <c r="C27" s="1" t="s">
        <v>501</v>
      </c>
      <c r="D27" s="33">
        <v>4.5999999999999999E-2</v>
      </c>
      <c r="E27" s="34">
        <v>1E-3</v>
      </c>
      <c r="F27" s="1"/>
      <c r="G27" s="1" t="s">
        <v>411</v>
      </c>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x14ac:dyDescent="0.2">
      <c r="A28" s="1"/>
      <c r="B28" s="1"/>
      <c r="C28" s="1" t="s">
        <v>502</v>
      </c>
      <c r="D28" s="1" t="s">
        <v>373</v>
      </c>
      <c r="E28" s="32">
        <v>0</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x14ac:dyDescent="0.2">
      <c r="A29" s="1"/>
      <c r="B29" s="1"/>
      <c r="C29" s="1" t="s">
        <v>27</v>
      </c>
      <c r="D29" s="33">
        <v>0.05</v>
      </c>
      <c r="E29" s="34">
        <v>5.5E-2</v>
      </c>
      <c r="F29" s="1"/>
      <c r="G29" s="1" t="s">
        <v>520</v>
      </c>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x14ac:dyDescent="0.2">
      <c r="A30" s="1"/>
      <c r="B30" s="1"/>
      <c r="C30" s="1" t="s">
        <v>28</v>
      </c>
      <c r="D30" s="33">
        <v>0.02</v>
      </c>
      <c r="E30" s="34">
        <v>2.1999999999999999E-2</v>
      </c>
      <c r="F30" s="1"/>
      <c r="G30" s="1" t="s">
        <v>520</v>
      </c>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x14ac:dyDescent="0.2">
      <c r="A31" s="1"/>
      <c r="B31" s="1"/>
      <c r="C31" s="1" t="s">
        <v>29</v>
      </c>
      <c r="D31" s="33">
        <v>2.1999999999999999E-2</v>
      </c>
      <c r="E31" s="34">
        <v>2.8000000000000001E-2</v>
      </c>
      <c r="F31" s="1"/>
      <c r="G31" s="1" t="s">
        <v>520</v>
      </c>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x14ac:dyDescent="0.2">
      <c r="A32" s="1"/>
      <c r="B32" s="1"/>
      <c r="C32" s="1"/>
      <c r="D32" s="1"/>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x14ac:dyDescent="0.2">
      <c r="A33" s="1"/>
      <c r="B33" s="5" t="s">
        <v>41</v>
      </c>
      <c r="C33" s="1"/>
      <c r="D33" s="1"/>
      <c r="E33" s="24"/>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x14ac:dyDescent="0.2">
      <c r="A34" s="1"/>
      <c r="B34" s="1"/>
      <c r="C34" s="1" t="s">
        <v>42</v>
      </c>
      <c r="D34" s="1">
        <v>20.5</v>
      </c>
      <c r="E34" s="24">
        <v>3.7</v>
      </c>
      <c r="F34" s="1" t="s">
        <v>44</v>
      </c>
      <c r="G34" s="1" t="s">
        <v>419</v>
      </c>
      <c r="H34" s="1"/>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2">
      <c r="A35" s="1"/>
      <c r="B35" s="1"/>
      <c r="C35" s="1" t="s">
        <v>43</v>
      </c>
      <c r="D35" s="1">
        <v>9.6999999999999993</v>
      </c>
      <c r="E35" s="24">
        <v>3.8</v>
      </c>
      <c r="F35" s="1" t="s">
        <v>44</v>
      </c>
      <c r="G35" s="1" t="s">
        <v>471</v>
      </c>
      <c r="H35" s="1"/>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2">
      <c r="A36" s="1"/>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2">
      <c r="A37" s="1"/>
      <c r="B37" s="5" t="s">
        <v>45</v>
      </c>
      <c r="C37" s="1"/>
      <c r="D37" s="1"/>
      <c r="E37" s="24"/>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2">
      <c r="A38" s="1"/>
      <c r="B38" s="1"/>
      <c r="C38" s="1" t="s">
        <v>25</v>
      </c>
      <c r="D38" s="2" t="s">
        <v>373</v>
      </c>
      <c r="E38" s="24">
        <v>9.6</v>
      </c>
      <c r="F38" s="1" t="s">
        <v>33</v>
      </c>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2">
      <c r="A39" s="1"/>
      <c r="B39" s="1"/>
      <c r="C39" s="1" t="s">
        <v>24</v>
      </c>
      <c r="D39" s="2" t="s">
        <v>373</v>
      </c>
      <c r="E39" s="24">
        <v>0</v>
      </c>
      <c r="F39" s="1" t="s">
        <v>33</v>
      </c>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2">
      <c r="A40" s="1"/>
      <c r="B40" s="1"/>
      <c r="C40" s="1" t="s">
        <v>46</v>
      </c>
      <c r="D40" s="2" t="s">
        <v>373</v>
      </c>
      <c r="E40" s="24">
        <v>90.4</v>
      </c>
      <c r="F40" s="1" t="s">
        <v>33</v>
      </c>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2">
      <c r="A41" s="1"/>
      <c r="B41" s="1"/>
      <c r="C41" s="1"/>
      <c r="D41" s="1"/>
      <c r="E41" s="24"/>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2">
      <c r="A42" s="1"/>
      <c r="B42" s="5" t="s">
        <v>6</v>
      </c>
      <c r="C42" s="1"/>
      <c r="D42" s="1"/>
      <c r="E42" s="24"/>
      <c r="F42" s="1"/>
      <c r="G42" s="1" t="s">
        <v>470</v>
      </c>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2">
      <c r="A43" s="1"/>
      <c r="B43" s="1"/>
      <c r="C43" s="1" t="s">
        <v>47</v>
      </c>
      <c r="D43" s="2">
        <v>51.1</v>
      </c>
      <c r="E43" s="26">
        <v>66.099999999999994</v>
      </c>
      <c r="F43" s="1" t="s">
        <v>33</v>
      </c>
      <c r="G43" s="1" t="s">
        <v>472</v>
      </c>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2">
      <c r="A44" s="1"/>
      <c r="B44" s="1"/>
      <c r="C44" s="1" t="s">
        <v>48</v>
      </c>
      <c r="D44" s="2">
        <v>2.8</v>
      </c>
      <c r="E44" s="26">
        <v>2.8</v>
      </c>
      <c r="F44" s="1" t="s">
        <v>33</v>
      </c>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2">
      <c r="A45" s="1"/>
      <c r="B45" s="1"/>
      <c r="C45" s="1" t="s">
        <v>49</v>
      </c>
      <c r="D45" s="2">
        <v>27.6</v>
      </c>
      <c r="E45" s="26">
        <v>22.6</v>
      </c>
      <c r="F45" s="1" t="s">
        <v>33</v>
      </c>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2">
      <c r="A46" s="1"/>
      <c r="B46" s="1"/>
      <c r="C46" s="1" t="s">
        <v>50</v>
      </c>
      <c r="D46" s="2">
        <v>18.5</v>
      </c>
      <c r="E46" s="26">
        <v>8.5</v>
      </c>
      <c r="F46" s="1" t="s">
        <v>33</v>
      </c>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2">
      <c r="A47" s="1"/>
      <c r="B47" s="1"/>
      <c r="C47" s="1" t="s">
        <v>51</v>
      </c>
      <c r="D47" s="1" t="s">
        <v>373</v>
      </c>
      <c r="E47" s="26">
        <v>0</v>
      </c>
      <c r="F47" s="1" t="s">
        <v>33</v>
      </c>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2">
      <c r="A48" s="1"/>
      <c r="B48" s="1"/>
      <c r="C48" s="1"/>
      <c r="D48" s="1"/>
      <c r="E48" s="24"/>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2">
      <c r="A49" s="1"/>
      <c r="B49" s="5" t="s">
        <v>52</v>
      </c>
      <c r="C49" s="1"/>
      <c r="D49" s="1"/>
      <c r="E49" s="24"/>
      <c r="F49" s="1"/>
      <c r="G49" s="1" t="s">
        <v>473</v>
      </c>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2">
      <c r="A50" s="1"/>
      <c r="B50" s="1"/>
      <c r="C50" s="1" t="s">
        <v>53</v>
      </c>
      <c r="D50" s="2">
        <v>20</v>
      </c>
      <c r="E50" s="26">
        <v>0</v>
      </c>
      <c r="F50" s="1" t="s">
        <v>33</v>
      </c>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2">
      <c r="A51" s="1"/>
      <c r="B51" s="1"/>
      <c r="C51" s="1" t="s">
        <v>54</v>
      </c>
      <c r="D51" s="2">
        <v>20</v>
      </c>
      <c r="E51" s="26">
        <v>0</v>
      </c>
      <c r="F51" s="1" t="s">
        <v>33</v>
      </c>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x14ac:dyDescent="0.2">
      <c r="A52" s="1"/>
      <c r="B52" s="1"/>
      <c r="C52" s="1" t="s">
        <v>55</v>
      </c>
      <c r="D52" s="2">
        <v>20</v>
      </c>
      <c r="E52" s="26">
        <v>0</v>
      </c>
      <c r="F52" s="1" t="s">
        <v>33</v>
      </c>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2">
      <c r="A53" s="1"/>
      <c r="B53" s="1"/>
      <c r="C53" s="1" t="s">
        <v>56</v>
      </c>
      <c r="D53" s="2">
        <v>20</v>
      </c>
      <c r="E53" s="26">
        <v>0</v>
      </c>
      <c r="F53" s="1" t="s">
        <v>33</v>
      </c>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2">
      <c r="A54" s="1"/>
      <c r="B54" s="1"/>
      <c r="C54" s="1" t="s">
        <v>57</v>
      </c>
      <c r="D54" s="2">
        <v>20</v>
      </c>
      <c r="E54" s="26">
        <v>0</v>
      </c>
      <c r="F54" s="1" t="s">
        <v>33</v>
      </c>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2">
      <c r="A55" s="1"/>
      <c r="B55" s="1"/>
      <c r="C55" s="1" t="s">
        <v>58</v>
      </c>
      <c r="D55" s="2">
        <v>20</v>
      </c>
      <c r="E55" s="26">
        <v>0</v>
      </c>
      <c r="F55" s="1" t="s">
        <v>33</v>
      </c>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2">
      <c r="A56" s="1"/>
      <c r="B56" s="7" t="s">
        <v>59</v>
      </c>
      <c r="C56" s="1"/>
      <c r="D56" s="1"/>
      <c r="E56" s="24"/>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x14ac:dyDescent="0.2">
      <c r="A57" s="1"/>
      <c r="B57" s="1"/>
      <c r="C57" s="1" t="s">
        <v>60</v>
      </c>
      <c r="D57" s="2">
        <v>10</v>
      </c>
      <c r="E57" s="26">
        <v>0</v>
      </c>
      <c r="F57" s="1" t="s">
        <v>33</v>
      </c>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x14ac:dyDescent="0.2">
      <c r="A58" s="1"/>
      <c r="B58" s="1"/>
      <c r="C58" s="1" t="s">
        <v>61</v>
      </c>
      <c r="D58" s="2">
        <v>10</v>
      </c>
      <c r="E58" s="26">
        <v>0</v>
      </c>
      <c r="F58" s="1" t="s">
        <v>33</v>
      </c>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x14ac:dyDescent="0.2">
      <c r="A60" s="1"/>
      <c r="B60" s="5" t="s">
        <v>5</v>
      </c>
      <c r="C60" s="1"/>
      <c r="D60" s="1"/>
      <c r="E60" s="24"/>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x14ac:dyDescent="0.2">
      <c r="A61" s="1"/>
      <c r="B61" s="1"/>
      <c r="C61" s="1" t="s">
        <v>62</v>
      </c>
      <c r="D61" s="2">
        <v>41.5</v>
      </c>
      <c r="E61" s="26">
        <v>49.5</v>
      </c>
      <c r="F61" s="1" t="s">
        <v>33</v>
      </c>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1"/>
      <c r="C62" s="1" t="s">
        <v>63</v>
      </c>
      <c r="D62" s="2">
        <v>48.5</v>
      </c>
      <c r="E62" s="26">
        <v>48.5</v>
      </c>
      <c r="F62" s="1" t="s">
        <v>33</v>
      </c>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x14ac:dyDescent="0.2">
      <c r="A63" s="1"/>
      <c r="B63" s="1"/>
      <c r="C63" s="1" t="s">
        <v>64</v>
      </c>
      <c r="D63" s="2">
        <v>10</v>
      </c>
      <c r="E63" s="26">
        <v>2</v>
      </c>
      <c r="F63" s="1" t="s">
        <v>33</v>
      </c>
      <c r="G63" s="1" t="s">
        <v>430</v>
      </c>
      <c r="H63" s="1"/>
      <c r="I63" s="1"/>
      <c r="J63" s="1"/>
      <c r="K63" s="1"/>
      <c r="L63" s="1"/>
      <c r="M63" s="1"/>
      <c r="N63" s="1"/>
      <c r="O63" s="1"/>
      <c r="P63" s="1"/>
      <c r="Q63" s="1"/>
      <c r="R63" s="1"/>
      <c r="S63" s="1"/>
      <c r="T63" s="1"/>
      <c r="U63" s="1"/>
      <c r="V63" s="1"/>
      <c r="W63" s="1"/>
      <c r="X63" s="1"/>
      <c r="Y63" s="1"/>
      <c r="Z63" s="1"/>
      <c r="AA63" s="1"/>
      <c r="AB63" s="1"/>
      <c r="AC63" s="1"/>
      <c r="AD63" s="1"/>
      <c r="AE63" s="1"/>
      <c r="AF63" s="1"/>
    </row>
    <row r="64" spans="1:32"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x14ac:dyDescent="0.2">
      <c r="A65" s="1"/>
      <c r="B65" s="5" t="s">
        <v>2</v>
      </c>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x14ac:dyDescent="0.2">
      <c r="A66" s="1"/>
      <c r="B66" s="7" t="s">
        <v>21</v>
      </c>
      <c r="C66" s="1"/>
      <c r="D66" s="1"/>
      <c r="E66" s="24"/>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x14ac:dyDescent="0.2">
      <c r="A67" s="1"/>
      <c r="B67" s="1"/>
      <c r="C67" s="1" t="s">
        <v>3</v>
      </c>
      <c r="D67" s="1" t="s">
        <v>373</v>
      </c>
      <c r="E67" s="24"/>
      <c r="F67" s="1" t="s">
        <v>10</v>
      </c>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x14ac:dyDescent="0.2">
      <c r="A68" s="1"/>
      <c r="B68" s="1"/>
      <c r="C68" s="1" t="s">
        <v>4</v>
      </c>
      <c r="D68" s="1" t="s">
        <v>373</v>
      </c>
      <c r="E68" s="24" t="s">
        <v>488</v>
      </c>
      <c r="F68" s="1" t="s">
        <v>10</v>
      </c>
      <c r="G68" s="1" t="s">
        <v>381</v>
      </c>
      <c r="H68" s="1"/>
      <c r="I68" s="1"/>
      <c r="J68" s="1"/>
      <c r="K68" s="1"/>
      <c r="L68" s="1"/>
      <c r="M68" s="1"/>
      <c r="N68" s="1"/>
      <c r="O68" s="1"/>
      <c r="P68" s="1"/>
      <c r="Q68" s="1"/>
      <c r="R68" s="1"/>
      <c r="S68" s="1"/>
      <c r="T68" s="1"/>
      <c r="U68" s="1"/>
      <c r="V68" s="1"/>
      <c r="W68" s="1"/>
      <c r="X68" s="1"/>
      <c r="Y68" s="1"/>
      <c r="Z68" s="1"/>
      <c r="AA68" s="1"/>
      <c r="AB68" s="1"/>
      <c r="AC68" s="1"/>
      <c r="AD68" s="1"/>
      <c r="AE68" s="1"/>
      <c r="AF68" s="1"/>
    </row>
    <row r="69" spans="1:32" x14ac:dyDescent="0.2">
      <c r="A69" s="1"/>
      <c r="B69" s="1"/>
      <c r="C69" s="1" t="s">
        <v>5</v>
      </c>
      <c r="D69" s="1" t="s">
        <v>373</v>
      </c>
      <c r="E69" s="24"/>
      <c r="F69" s="1" t="s">
        <v>10</v>
      </c>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x14ac:dyDescent="0.2">
      <c r="A70" s="1"/>
      <c r="B70" s="1"/>
      <c r="C70" s="1" t="s">
        <v>6</v>
      </c>
      <c r="D70" s="1" t="s">
        <v>373</v>
      </c>
      <c r="E70" s="24"/>
      <c r="F70" s="1" t="s">
        <v>10</v>
      </c>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2">
      <c r="A71" s="1"/>
      <c r="B71" s="7" t="s">
        <v>22</v>
      </c>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x14ac:dyDescent="0.2">
      <c r="A72" s="1"/>
      <c r="B72" s="1"/>
      <c r="C72" s="1" t="s">
        <v>7</v>
      </c>
      <c r="D72" s="1" t="s">
        <v>373</v>
      </c>
      <c r="E72" s="24"/>
      <c r="F72" s="1" t="s">
        <v>10</v>
      </c>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x14ac:dyDescent="0.2">
      <c r="A73" s="1"/>
      <c r="B73" s="1"/>
      <c r="C73" s="1" t="s">
        <v>8</v>
      </c>
      <c r="D73" s="1" t="s">
        <v>373</v>
      </c>
      <c r="E73" s="24"/>
      <c r="F73" s="1" t="s">
        <v>10</v>
      </c>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x14ac:dyDescent="0.2">
      <c r="A75" s="1"/>
      <c r="B75" s="5" t="s">
        <v>65</v>
      </c>
      <c r="C75" s="1"/>
      <c r="D75" s="1"/>
      <c r="E75" s="24"/>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x14ac:dyDescent="0.2">
      <c r="A76" s="1"/>
      <c r="B76" s="1"/>
      <c r="C76" s="1" t="s">
        <v>66</v>
      </c>
      <c r="D76" s="2" t="s">
        <v>373</v>
      </c>
      <c r="E76" s="26">
        <v>0</v>
      </c>
      <c r="F76" s="1" t="s">
        <v>33</v>
      </c>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x14ac:dyDescent="0.2">
      <c r="A77" s="1"/>
      <c r="B77" s="1"/>
      <c r="C77" s="1" t="s">
        <v>67</v>
      </c>
      <c r="D77" s="2" t="s">
        <v>373</v>
      </c>
      <c r="E77" s="26">
        <v>0</v>
      </c>
      <c r="F77" s="1" t="s">
        <v>33</v>
      </c>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x14ac:dyDescent="0.2">
      <c r="A78" s="1"/>
      <c r="B78" s="1"/>
      <c r="C78" s="1" t="s">
        <v>68</v>
      </c>
      <c r="D78" s="2" t="s">
        <v>373</v>
      </c>
      <c r="E78" s="26">
        <v>0</v>
      </c>
      <c r="F78" s="1" t="s">
        <v>33</v>
      </c>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A79" s="1"/>
      <c r="B79" s="1"/>
      <c r="C79" s="1" t="s">
        <v>69</v>
      </c>
      <c r="D79" s="2" t="s">
        <v>373</v>
      </c>
      <c r="E79" s="26">
        <v>0</v>
      </c>
      <c r="F79" s="1" t="s">
        <v>33</v>
      </c>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2">
      <c r="A81" s="1"/>
      <c r="B81" s="5" t="s">
        <v>16</v>
      </c>
      <c r="C81" s="1"/>
      <c r="D81" s="1"/>
      <c r="E81" s="24"/>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x14ac:dyDescent="0.2">
      <c r="A82" s="1"/>
      <c r="B82" s="1"/>
      <c r="C82" s="1" t="s">
        <v>17</v>
      </c>
      <c r="D82" s="1" t="s">
        <v>373</v>
      </c>
      <c r="E82" s="24">
        <v>0</v>
      </c>
      <c r="F82" s="1" t="s">
        <v>18</v>
      </c>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x14ac:dyDescent="0.2">
      <c r="A87" s="1"/>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x14ac:dyDescent="0.2">
      <c r="A88" s="1"/>
      <c r="B88" s="1"/>
      <c r="C88" s="1"/>
      <c r="D88" s="1"/>
      <c r="E88" s="24"/>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x14ac:dyDescent="0.2">
      <c r="A101" s="1"/>
      <c r="B101" s="1"/>
      <c r="C101" s="1"/>
      <c r="D101" s="1"/>
      <c r="E101" s="24"/>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x14ac:dyDescent="0.2">
      <c r="A102" s="1"/>
      <c r="B102" s="1"/>
      <c r="C102" s="1"/>
      <c r="D102" s="1"/>
      <c r="E102" s="24"/>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x14ac:dyDescent="0.2">
      <c r="A103" s="1"/>
      <c r="B103" s="1"/>
      <c r="C103" s="1"/>
      <c r="D103" s="1"/>
      <c r="E103" s="24"/>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x14ac:dyDescent="0.2">
      <c r="A104" s="1"/>
      <c r="B104" s="1"/>
      <c r="C104" s="1"/>
      <c r="D104" s="1"/>
      <c r="E104" s="24"/>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x14ac:dyDescent="0.2">
      <c r="A105" s="1"/>
      <c r="B105" s="1"/>
      <c r="C105" s="1"/>
      <c r="D105" s="1"/>
      <c r="E105" s="24"/>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x14ac:dyDescent="0.2">
      <c r="A106" s="1"/>
      <c r="B106" s="1"/>
      <c r="C106" s="1"/>
      <c r="D106" s="1"/>
      <c r="E106" s="24"/>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x14ac:dyDescent="0.2">
      <c r="A107" s="1"/>
      <c r="B107" s="1"/>
      <c r="C107" s="1"/>
      <c r="D107" s="1"/>
      <c r="E107" s="2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x14ac:dyDescent="0.2">
      <c r="A108" s="1"/>
      <c r="B108" s="1"/>
      <c r="C108" s="1"/>
      <c r="D108" s="1"/>
      <c r="E108" s="24"/>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x14ac:dyDescent="0.2">
      <c r="A109" s="1"/>
      <c r="B109" s="1"/>
      <c r="C109" s="1"/>
      <c r="D109" s="1"/>
      <c r="E109" s="24"/>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C100"/>
  <sheetViews>
    <sheetView workbookViewId="0">
      <pane ySplit="4" topLeftCell="A5" activePane="bottomLeft" state="frozen"/>
      <selection pane="bottomLeft"/>
    </sheetView>
  </sheetViews>
  <sheetFormatPr baseColWidth="10" defaultRowHeight="16" x14ac:dyDescent="0.2"/>
  <cols>
    <col min="2" max="2" width="23.1640625" customWidth="1"/>
    <col min="3" max="3" width="25.1640625" customWidth="1"/>
    <col min="4" max="4" width="14.33203125" customWidth="1"/>
    <col min="5" max="5" width="13.1640625" style="27" customWidth="1"/>
    <col min="8" max="8" width="12.5" customWidth="1"/>
  </cols>
  <sheetData>
    <row r="1" spans="1:29" x14ac:dyDescent="0.2">
      <c r="A1" s="1"/>
      <c r="B1" s="1"/>
      <c r="C1" s="1"/>
      <c r="D1" s="1"/>
      <c r="E1" s="24"/>
      <c r="F1" s="1"/>
      <c r="G1" s="1"/>
      <c r="H1" s="1"/>
      <c r="I1" s="1"/>
      <c r="J1" s="1"/>
      <c r="K1" s="1"/>
      <c r="L1" s="1"/>
      <c r="M1" s="1"/>
      <c r="N1" s="1"/>
      <c r="O1" s="1"/>
      <c r="P1" s="1"/>
      <c r="Q1" s="1"/>
      <c r="R1" s="1"/>
      <c r="S1" s="1"/>
      <c r="T1" s="1"/>
      <c r="U1" s="1"/>
      <c r="V1" s="1"/>
      <c r="W1" s="1"/>
      <c r="X1" s="1"/>
      <c r="Y1" s="1"/>
      <c r="Z1" s="1"/>
      <c r="AA1" s="1"/>
      <c r="AB1" s="1"/>
      <c r="AC1" s="1"/>
    </row>
    <row r="2" spans="1:29" ht="21" x14ac:dyDescent="0.25">
      <c r="A2" s="1"/>
      <c r="B2" s="6" t="s">
        <v>70</v>
      </c>
      <c r="C2" s="1"/>
      <c r="D2" s="1"/>
      <c r="E2" s="24"/>
      <c r="F2" s="1"/>
      <c r="G2" s="1"/>
      <c r="H2" s="1"/>
      <c r="I2" s="1"/>
      <c r="J2" s="1"/>
      <c r="K2" s="1"/>
      <c r="L2" s="1"/>
      <c r="M2" s="1"/>
      <c r="N2" s="1"/>
      <c r="O2" s="1"/>
      <c r="P2" s="1"/>
      <c r="Q2" s="1"/>
      <c r="R2" s="1"/>
      <c r="S2" s="1"/>
      <c r="T2" s="1"/>
      <c r="U2" s="1"/>
      <c r="V2" s="1"/>
      <c r="W2" s="1"/>
      <c r="X2" s="1"/>
      <c r="Y2" s="1"/>
      <c r="Z2" s="1"/>
      <c r="AA2" s="1"/>
      <c r="AB2" s="1"/>
      <c r="AC2" s="1"/>
    </row>
    <row r="3" spans="1:29"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row>
    <row r="4" spans="1:29" x14ac:dyDescent="0.2">
      <c r="A4" s="1"/>
      <c r="B4" s="5" t="s">
        <v>1</v>
      </c>
      <c r="C4" s="5" t="s">
        <v>9</v>
      </c>
      <c r="D4" s="5" t="s">
        <v>487</v>
      </c>
      <c r="E4" s="25" t="s">
        <v>19</v>
      </c>
      <c r="F4" s="5" t="s">
        <v>12</v>
      </c>
      <c r="G4" s="5" t="s">
        <v>13</v>
      </c>
      <c r="H4" s="5"/>
      <c r="I4" s="5"/>
      <c r="J4" s="1"/>
      <c r="K4" s="1"/>
      <c r="L4" s="1"/>
      <c r="M4" s="1"/>
      <c r="N4" s="1"/>
      <c r="O4" s="1"/>
      <c r="P4" s="1"/>
      <c r="Q4" s="1"/>
      <c r="R4" s="1"/>
      <c r="S4" s="1"/>
      <c r="T4" s="1"/>
      <c r="U4" s="1"/>
      <c r="V4" s="1"/>
      <c r="W4" s="1"/>
      <c r="X4" s="1"/>
      <c r="Y4" s="1"/>
      <c r="Z4" s="1"/>
      <c r="AA4" s="1"/>
      <c r="AB4" s="1"/>
      <c r="AC4" s="1"/>
    </row>
    <row r="5" spans="1:29"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row>
    <row r="6" spans="1:29" x14ac:dyDescent="0.2">
      <c r="A6" s="1"/>
      <c r="B6" s="5" t="s">
        <v>76</v>
      </c>
      <c r="C6" s="1"/>
      <c r="D6" s="1"/>
      <c r="E6" s="24"/>
      <c r="F6" s="1"/>
      <c r="G6" s="1"/>
      <c r="H6" s="1"/>
      <c r="I6" s="1"/>
      <c r="J6" s="1"/>
      <c r="K6" s="1"/>
      <c r="L6" s="1"/>
      <c r="M6" s="1"/>
      <c r="N6" s="1"/>
      <c r="O6" s="1"/>
      <c r="P6" s="1"/>
      <c r="Q6" s="1"/>
      <c r="R6" s="1"/>
      <c r="S6" s="1"/>
      <c r="T6" s="1"/>
      <c r="U6" s="1"/>
      <c r="V6" s="1"/>
      <c r="W6" s="1"/>
      <c r="X6" s="1"/>
      <c r="Y6" s="1"/>
      <c r="Z6" s="1"/>
      <c r="AA6" s="1"/>
      <c r="AB6" s="1"/>
      <c r="AC6" s="1"/>
    </row>
    <row r="7" spans="1:29" x14ac:dyDescent="0.2">
      <c r="A7" s="1"/>
      <c r="B7" s="8"/>
      <c r="C7" s="1" t="s">
        <v>76</v>
      </c>
      <c r="D7" s="1">
        <v>44</v>
      </c>
      <c r="E7" s="24">
        <v>28.8</v>
      </c>
      <c r="F7" s="1" t="s">
        <v>33</v>
      </c>
      <c r="G7" s="1" t="s">
        <v>460</v>
      </c>
      <c r="H7" s="1"/>
      <c r="I7" s="1"/>
      <c r="J7" s="1"/>
      <c r="K7" s="1"/>
      <c r="L7" s="1"/>
      <c r="M7" s="1"/>
      <c r="N7" s="1"/>
      <c r="O7" s="1"/>
      <c r="P7" s="1"/>
      <c r="Q7" s="1"/>
      <c r="R7" s="1"/>
      <c r="S7" s="1"/>
      <c r="T7" s="1"/>
      <c r="U7" s="1"/>
      <c r="V7" s="1"/>
      <c r="W7" s="1"/>
      <c r="X7" s="1"/>
      <c r="Y7" s="1"/>
      <c r="Z7" s="1"/>
      <c r="AA7" s="1"/>
      <c r="AB7" s="1"/>
      <c r="AC7" s="1"/>
    </row>
    <row r="8" spans="1:29" x14ac:dyDescent="0.2">
      <c r="A8" s="1"/>
      <c r="B8" s="1"/>
      <c r="C8" s="1"/>
      <c r="D8" s="1"/>
      <c r="E8" s="1"/>
      <c r="F8" s="1"/>
      <c r="G8" s="1" t="s">
        <v>519</v>
      </c>
      <c r="H8" s="1"/>
      <c r="I8" s="1"/>
      <c r="J8" s="1"/>
      <c r="K8" s="1"/>
      <c r="L8" s="1"/>
      <c r="M8" s="1"/>
      <c r="N8" s="1"/>
      <c r="O8" s="1"/>
      <c r="P8" s="1"/>
      <c r="Q8" s="1"/>
      <c r="R8" s="1"/>
      <c r="S8" s="1"/>
      <c r="T8" s="1"/>
      <c r="U8" s="1"/>
      <c r="V8" s="1"/>
      <c r="W8" s="1"/>
      <c r="X8" s="1"/>
      <c r="Y8" s="1"/>
      <c r="Z8" s="1"/>
      <c r="AA8" s="1"/>
      <c r="AB8" s="1"/>
      <c r="AC8" s="1"/>
    </row>
    <row r="9" spans="1:29" x14ac:dyDescent="0.2">
      <c r="A9" s="1"/>
      <c r="B9" s="5" t="s">
        <v>20</v>
      </c>
      <c r="C9" s="1"/>
      <c r="D9" s="1"/>
      <c r="E9" s="24"/>
      <c r="F9" s="1"/>
      <c r="G9" s="1"/>
      <c r="H9" s="1"/>
      <c r="I9" s="1"/>
      <c r="J9" s="1"/>
      <c r="K9" s="1"/>
      <c r="L9" s="1"/>
      <c r="M9" s="1"/>
      <c r="N9" s="1"/>
      <c r="O9" s="1"/>
      <c r="P9" s="1"/>
      <c r="Q9" s="1"/>
      <c r="R9" s="1"/>
      <c r="S9" s="1"/>
      <c r="T9" s="1"/>
      <c r="U9" s="1"/>
      <c r="V9" s="1"/>
      <c r="W9" s="1"/>
      <c r="X9" s="1"/>
      <c r="Y9" s="1"/>
      <c r="Z9" s="1"/>
      <c r="AA9" s="1"/>
      <c r="AB9" s="1"/>
      <c r="AC9" s="1"/>
    </row>
    <row r="10" spans="1:29" x14ac:dyDescent="0.2">
      <c r="A10" s="1"/>
      <c r="B10" s="5"/>
      <c r="C10" s="1" t="s">
        <v>29</v>
      </c>
      <c r="D10" s="1">
        <v>79.7</v>
      </c>
      <c r="E10" s="24">
        <v>88.3</v>
      </c>
      <c r="F10" s="1" t="s">
        <v>33</v>
      </c>
      <c r="G10" s="1"/>
      <c r="H10" s="1"/>
      <c r="I10" s="1"/>
      <c r="J10" s="1"/>
      <c r="K10" s="1"/>
      <c r="L10" s="1"/>
      <c r="M10" s="1"/>
      <c r="N10" s="1"/>
      <c r="O10" s="1"/>
      <c r="P10" s="1"/>
      <c r="Q10" s="1"/>
      <c r="R10" s="1"/>
      <c r="S10" s="1"/>
      <c r="T10" s="1"/>
      <c r="U10" s="1"/>
      <c r="V10" s="1"/>
      <c r="W10" s="1"/>
      <c r="X10" s="1"/>
      <c r="Y10" s="1"/>
      <c r="Z10" s="1"/>
      <c r="AA10" s="1"/>
      <c r="AB10" s="1"/>
      <c r="AC10" s="1"/>
    </row>
    <row r="11" spans="1:29" x14ac:dyDescent="0.2">
      <c r="A11" s="1"/>
      <c r="B11" s="5"/>
      <c r="C11" s="1" t="s">
        <v>77</v>
      </c>
      <c r="D11" s="1">
        <v>12</v>
      </c>
      <c r="E11" s="24">
        <v>6</v>
      </c>
      <c r="F11" s="1" t="s">
        <v>33</v>
      </c>
      <c r="G11" s="1" t="s">
        <v>442</v>
      </c>
      <c r="H11" s="1"/>
      <c r="I11" s="1"/>
      <c r="J11" s="1"/>
      <c r="K11" s="1"/>
      <c r="L11" s="1"/>
      <c r="M11" s="1"/>
      <c r="N11" s="1"/>
      <c r="O11" s="1"/>
      <c r="P11" s="1"/>
      <c r="Q11" s="1"/>
      <c r="R11" s="1"/>
      <c r="S11" s="1"/>
      <c r="T11" s="1"/>
      <c r="U11" s="1"/>
      <c r="V11" s="1"/>
      <c r="W11" s="1"/>
      <c r="X11" s="1"/>
      <c r="Y11" s="1"/>
      <c r="Z11" s="1"/>
      <c r="AA11" s="1"/>
      <c r="AB11" s="1"/>
      <c r="AC11" s="1"/>
    </row>
    <row r="12" spans="1:29" x14ac:dyDescent="0.2">
      <c r="A12" s="1"/>
      <c r="B12" s="5"/>
      <c r="C12" s="1" t="s">
        <v>80</v>
      </c>
      <c r="D12" s="1" t="s">
        <v>373</v>
      </c>
      <c r="E12" s="24">
        <v>0</v>
      </c>
      <c r="F12" s="1" t="s">
        <v>33</v>
      </c>
      <c r="G12" s="1"/>
      <c r="H12" s="1"/>
      <c r="I12" s="1"/>
      <c r="J12" s="1"/>
      <c r="K12" s="1"/>
      <c r="L12" s="1"/>
      <c r="M12" s="1"/>
      <c r="N12" s="1"/>
      <c r="O12" s="1"/>
      <c r="P12" s="1"/>
      <c r="Q12" s="1"/>
      <c r="R12" s="1"/>
      <c r="S12" s="1"/>
      <c r="T12" s="1"/>
      <c r="U12" s="1"/>
      <c r="V12" s="1"/>
      <c r="W12" s="1"/>
      <c r="X12" s="1"/>
      <c r="Y12" s="1"/>
      <c r="Z12" s="1"/>
      <c r="AA12" s="1"/>
      <c r="AB12" s="1"/>
      <c r="AC12" s="1"/>
    </row>
    <row r="13" spans="1:29" x14ac:dyDescent="0.2">
      <c r="A13" s="1"/>
      <c r="B13" s="5"/>
      <c r="C13" s="1" t="s">
        <v>28</v>
      </c>
      <c r="D13" s="1" t="s">
        <v>373</v>
      </c>
      <c r="E13" s="24">
        <v>0</v>
      </c>
      <c r="F13" s="1" t="s">
        <v>33</v>
      </c>
      <c r="G13" s="1"/>
      <c r="H13" s="1"/>
      <c r="I13" s="1"/>
      <c r="J13" s="1"/>
      <c r="K13" s="1"/>
      <c r="L13" s="1"/>
      <c r="M13" s="1"/>
      <c r="N13" s="1"/>
      <c r="O13" s="1"/>
      <c r="P13" s="1"/>
      <c r="Q13" s="1"/>
      <c r="R13" s="1"/>
      <c r="S13" s="1"/>
      <c r="T13" s="1"/>
      <c r="U13" s="1"/>
      <c r="V13" s="1"/>
      <c r="W13" s="1"/>
      <c r="X13" s="1"/>
      <c r="Y13" s="1"/>
      <c r="Z13" s="1"/>
      <c r="AA13" s="1"/>
      <c r="AB13" s="1"/>
      <c r="AC13" s="1"/>
    </row>
    <row r="14" spans="1:29" x14ac:dyDescent="0.2">
      <c r="A14" s="1"/>
      <c r="B14" s="5"/>
      <c r="C14" s="1" t="s">
        <v>79</v>
      </c>
      <c r="D14" s="1">
        <v>3</v>
      </c>
      <c r="E14" s="24">
        <v>0.3</v>
      </c>
      <c r="F14" s="1" t="s">
        <v>33</v>
      </c>
      <c r="G14" s="2" t="s">
        <v>461</v>
      </c>
      <c r="H14" s="1"/>
      <c r="I14" s="1"/>
      <c r="J14" s="1"/>
      <c r="K14" s="1"/>
      <c r="L14" s="1"/>
      <c r="M14" s="1"/>
      <c r="N14" s="1"/>
      <c r="O14" s="1"/>
      <c r="P14" s="1"/>
      <c r="Q14" s="1"/>
      <c r="R14" s="1"/>
      <c r="S14" s="1"/>
      <c r="T14" s="1"/>
      <c r="U14" s="1"/>
      <c r="V14" s="1"/>
      <c r="W14" s="1"/>
      <c r="X14" s="1"/>
      <c r="Y14" s="1"/>
      <c r="Z14" s="1"/>
      <c r="AA14" s="1"/>
      <c r="AB14" s="1"/>
      <c r="AC14" s="1"/>
    </row>
    <row r="15" spans="1:29" x14ac:dyDescent="0.2">
      <c r="A15" s="1"/>
      <c r="B15" s="5"/>
      <c r="C15" s="1" t="s">
        <v>23</v>
      </c>
      <c r="D15" s="1" t="s">
        <v>373</v>
      </c>
      <c r="E15" s="24">
        <v>5.3</v>
      </c>
      <c r="F15" s="1" t="s">
        <v>33</v>
      </c>
      <c r="G15" s="1"/>
      <c r="H15" s="1"/>
      <c r="I15" s="1"/>
      <c r="J15" s="1"/>
      <c r="K15" s="1"/>
      <c r="L15" s="1"/>
      <c r="M15" s="1"/>
      <c r="N15" s="1"/>
      <c r="O15" s="1"/>
      <c r="P15" s="1"/>
      <c r="Q15" s="1"/>
      <c r="R15" s="1"/>
      <c r="S15" s="1"/>
      <c r="T15" s="1"/>
      <c r="U15" s="1"/>
      <c r="V15" s="1"/>
      <c r="W15" s="1"/>
      <c r="X15" s="1"/>
      <c r="Y15" s="1"/>
      <c r="Z15" s="1"/>
      <c r="AA15" s="1"/>
      <c r="AB15" s="1"/>
      <c r="AC15" s="1"/>
    </row>
    <row r="16" spans="1:29" x14ac:dyDescent="0.2">
      <c r="A16" s="1"/>
      <c r="B16" s="5"/>
      <c r="C16" s="1"/>
      <c r="D16" s="1"/>
      <c r="E16" s="24"/>
      <c r="F16" s="1"/>
      <c r="G16" s="1"/>
      <c r="H16" s="1"/>
      <c r="I16" s="1"/>
      <c r="J16" s="1"/>
      <c r="K16" s="1"/>
      <c r="L16" s="1"/>
      <c r="M16" s="1"/>
      <c r="N16" s="1"/>
      <c r="O16" s="1"/>
      <c r="P16" s="1"/>
      <c r="Q16" s="1"/>
      <c r="R16" s="1"/>
      <c r="S16" s="1"/>
      <c r="T16" s="1"/>
      <c r="U16" s="1"/>
      <c r="V16" s="1"/>
      <c r="W16" s="1"/>
      <c r="X16" s="1"/>
      <c r="Y16" s="1"/>
      <c r="Z16" s="1"/>
      <c r="AA16" s="1"/>
      <c r="AB16" s="1"/>
      <c r="AC16" s="1"/>
    </row>
    <row r="17" spans="1:29" x14ac:dyDescent="0.2">
      <c r="A17" s="1"/>
      <c r="B17" s="5" t="s">
        <v>45</v>
      </c>
      <c r="C17" s="1"/>
      <c r="D17" s="1"/>
      <c r="E17" s="24"/>
      <c r="F17" s="1"/>
      <c r="G17" s="1"/>
      <c r="H17" s="1"/>
      <c r="I17" s="1"/>
      <c r="J17" s="1"/>
      <c r="K17" s="1"/>
      <c r="L17" s="1"/>
      <c r="M17" s="1"/>
      <c r="N17" s="1"/>
      <c r="O17" s="1"/>
      <c r="P17" s="1"/>
      <c r="Q17" s="1"/>
      <c r="R17" s="1"/>
      <c r="S17" s="1"/>
      <c r="T17" s="1"/>
      <c r="U17" s="1"/>
      <c r="V17" s="1"/>
      <c r="W17" s="1"/>
      <c r="X17" s="1"/>
      <c r="Y17" s="1"/>
      <c r="Z17" s="1"/>
      <c r="AA17" s="1"/>
      <c r="AB17" s="1"/>
      <c r="AC17" s="1"/>
    </row>
    <row r="18" spans="1:29" x14ac:dyDescent="0.2">
      <c r="A18" s="1"/>
      <c r="B18" s="5"/>
      <c r="C18" s="1" t="s">
        <v>77</v>
      </c>
      <c r="D18" s="1" t="s">
        <v>373</v>
      </c>
      <c r="E18" s="24">
        <v>6.4</v>
      </c>
      <c r="F18" s="1" t="s">
        <v>33</v>
      </c>
      <c r="G18" s="1"/>
      <c r="H18" s="1"/>
      <c r="I18" s="1"/>
      <c r="J18" s="1"/>
      <c r="K18" s="1"/>
      <c r="L18" s="1"/>
      <c r="M18" s="1"/>
      <c r="N18" s="1"/>
      <c r="O18" s="1"/>
      <c r="P18" s="1"/>
      <c r="Q18" s="1"/>
      <c r="R18" s="1"/>
      <c r="S18" s="1"/>
      <c r="T18" s="1"/>
      <c r="U18" s="1"/>
      <c r="V18" s="1"/>
      <c r="W18" s="1"/>
      <c r="X18" s="1"/>
      <c r="Y18" s="1"/>
      <c r="Z18" s="1"/>
      <c r="AA18" s="1"/>
      <c r="AB18" s="1"/>
      <c r="AC18" s="1"/>
    </row>
    <row r="19" spans="1:29" x14ac:dyDescent="0.2">
      <c r="A19" s="1"/>
      <c r="B19" s="5"/>
      <c r="C19" s="1" t="s">
        <v>80</v>
      </c>
      <c r="D19" s="1" t="s">
        <v>373</v>
      </c>
      <c r="E19" s="24">
        <v>0</v>
      </c>
      <c r="F19" s="1" t="s">
        <v>33</v>
      </c>
      <c r="G19" s="1"/>
      <c r="H19" s="1"/>
      <c r="I19" s="1"/>
      <c r="J19" s="1"/>
      <c r="K19" s="1"/>
      <c r="L19" s="1"/>
      <c r="M19" s="1"/>
      <c r="N19" s="1"/>
      <c r="O19" s="1"/>
      <c r="P19" s="1"/>
      <c r="Q19" s="1"/>
      <c r="R19" s="1"/>
      <c r="S19" s="1"/>
      <c r="T19" s="1"/>
      <c r="U19" s="1"/>
      <c r="V19" s="1"/>
      <c r="W19" s="1"/>
      <c r="X19" s="1"/>
      <c r="Y19" s="1"/>
      <c r="Z19" s="1"/>
      <c r="AA19" s="1"/>
      <c r="AB19" s="1"/>
      <c r="AC19" s="1"/>
    </row>
    <row r="20" spans="1:29" x14ac:dyDescent="0.2">
      <c r="A20" s="1"/>
      <c r="B20" s="5"/>
      <c r="C20" s="1" t="s">
        <v>46</v>
      </c>
      <c r="D20" s="1" t="s">
        <v>373</v>
      </c>
      <c r="E20" s="24">
        <v>93.6</v>
      </c>
      <c r="F20" s="1" t="s">
        <v>33</v>
      </c>
      <c r="G20" s="1"/>
      <c r="H20" s="1"/>
      <c r="I20" s="1"/>
      <c r="J20" s="1"/>
      <c r="K20" s="1"/>
      <c r="L20" s="1"/>
      <c r="M20" s="1"/>
      <c r="N20" s="1"/>
      <c r="O20" s="1"/>
      <c r="P20" s="1"/>
      <c r="Q20" s="1"/>
      <c r="R20" s="1"/>
      <c r="S20" s="1"/>
      <c r="T20" s="1"/>
      <c r="U20" s="1"/>
      <c r="V20" s="1"/>
      <c r="W20" s="1"/>
      <c r="X20" s="1"/>
      <c r="Y20" s="1"/>
      <c r="Z20" s="1"/>
      <c r="AA20" s="1"/>
      <c r="AB20" s="1"/>
      <c r="AC20" s="1"/>
    </row>
    <row r="21" spans="1:29" x14ac:dyDescent="0.2">
      <c r="A21" s="1"/>
      <c r="B21" s="5"/>
      <c r="C21" s="1"/>
      <c r="D21" s="1"/>
      <c r="E21" s="24"/>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
      <c r="A22" s="1"/>
      <c r="B22" s="5" t="s">
        <v>52</v>
      </c>
      <c r="C22" s="1"/>
      <c r="D22" s="1"/>
      <c r="E22" s="24"/>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
      <c r="A23" s="1"/>
      <c r="B23" s="5"/>
      <c r="C23" s="1" t="s">
        <v>81</v>
      </c>
      <c r="D23" s="1">
        <v>1.5</v>
      </c>
      <c r="E23" s="24">
        <v>0</v>
      </c>
      <c r="F23" s="1" t="s">
        <v>10</v>
      </c>
      <c r="G23" s="1" t="s">
        <v>458</v>
      </c>
      <c r="H23" s="1"/>
      <c r="I23" s="1"/>
      <c r="J23" s="1"/>
      <c r="K23" s="1"/>
      <c r="L23" s="1"/>
      <c r="M23" s="1"/>
      <c r="N23" s="1"/>
      <c r="O23" s="1"/>
      <c r="P23" s="1"/>
      <c r="Q23" s="1"/>
      <c r="R23" s="1"/>
      <c r="S23" s="1"/>
      <c r="T23" s="1"/>
      <c r="U23" s="1"/>
      <c r="V23" s="1"/>
      <c r="W23" s="1"/>
      <c r="X23" s="1"/>
      <c r="Y23" s="1"/>
      <c r="Z23" s="1"/>
      <c r="AA23" s="1"/>
      <c r="AB23" s="1"/>
      <c r="AC23" s="1"/>
    </row>
    <row r="24" spans="1:29" x14ac:dyDescent="0.2">
      <c r="A24" s="1"/>
      <c r="B24" s="5"/>
      <c r="C24" s="1"/>
      <c r="D24" s="1"/>
      <c r="E24" s="24"/>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
      <c r="A25" s="1"/>
      <c r="B25" s="5" t="s">
        <v>5</v>
      </c>
      <c r="C25" s="1"/>
      <c r="D25" s="1"/>
      <c r="E25" s="24"/>
      <c r="F25" s="1"/>
      <c r="G25" s="1"/>
      <c r="H25" s="1"/>
      <c r="I25" s="1"/>
      <c r="J25" s="1"/>
      <c r="K25" s="1"/>
      <c r="L25" s="1"/>
      <c r="M25" s="1"/>
      <c r="N25" s="1"/>
      <c r="O25" s="1"/>
      <c r="P25" s="1"/>
      <c r="Q25" s="1"/>
      <c r="R25" s="1"/>
      <c r="S25" s="1"/>
      <c r="T25" s="1"/>
      <c r="U25" s="1"/>
      <c r="V25" s="1"/>
      <c r="W25" s="1"/>
      <c r="X25" s="1"/>
      <c r="Y25" s="1"/>
      <c r="Z25" s="1"/>
      <c r="AA25" s="1"/>
      <c r="AB25" s="1"/>
      <c r="AC25" s="1"/>
    </row>
    <row r="26" spans="1:29" x14ac:dyDescent="0.2">
      <c r="A26" s="1"/>
      <c r="B26" s="1"/>
      <c r="C26" s="1" t="s">
        <v>83</v>
      </c>
      <c r="D26" s="1">
        <v>85.5</v>
      </c>
      <c r="E26" s="24">
        <v>91.9</v>
      </c>
      <c r="F26" s="1" t="s">
        <v>33</v>
      </c>
      <c r="G26" s="1"/>
      <c r="H26" s="1"/>
      <c r="I26" s="1"/>
      <c r="J26" s="1"/>
      <c r="K26" s="1"/>
      <c r="L26" s="1"/>
      <c r="M26" s="1"/>
      <c r="N26" s="1"/>
      <c r="O26" s="1"/>
      <c r="P26" s="1"/>
      <c r="Q26" s="1"/>
      <c r="R26" s="1"/>
      <c r="S26" s="1"/>
      <c r="T26" s="1"/>
      <c r="U26" s="1"/>
      <c r="V26" s="1"/>
      <c r="W26" s="1"/>
      <c r="X26" s="1"/>
      <c r="Y26" s="1"/>
      <c r="Z26" s="1"/>
      <c r="AA26" s="1"/>
      <c r="AB26" s="1"/>
      <c r="AC26" s="1"/>
    </row>
    <row r="27" spans="1:29" x14ac:dyDescent="0.2">
      <c r="A27" s="1"/>
      <c r="B27" s="1"/>
      <c r="C27" s="1" t="s">
        <v>82</v>
      </c>
      <c r="D27" s="1">
        <v>6.5</v>
      </c>
      <c r="E27" s="24">
        <v>6.5</v>
      </c>
      <c r="F27" s="1" t="s">
        <v>33</v>
      </c>
      <c r="G27" s="1"/>
      <c r="H27" s="1"/>
      <c r="I27" s="1"/>
      <c r="J27" s="1"/>
      <c r="K27" s="1"/>
      <c r="L27" s="1"/>
      <c r="M27" s="1"/>
      <c r="N27" s="1"/>
      <c r="O27" s="1"/>
      <c r="P27" s="1"/>
      <c r="Q27" s="1"/>
      <c r="R27" s="1"/>
      <c r="S27" s="1"/>
      <c r="T27" s="1"/>
      <c r="U27" s="1"/>
      <c r="V27" s="1"/>
      <c r="W27" s="1"/>
      <c r="X27" s="1"/>
      <c r="Y27" s="1"/>
      <c r="Z27" s="1"/>
      <c r="AA27" s="1"/>
      <c r="AB27" s="1"/>
      <c r="AC27" s="1"/>
    </row>
    <row r="28" spans="1:29" x14ac:dyDescent="0.2">
      <c r="A28" s="1"/>
      <c r="B28" s="1"/>
      <c r="C28" s="1" t="s">
        <v>84</v>
      </c>
      <c r="D28" s="1">
        <v>8</v>
      </c>
      <c r="E28" s="24">
        <v>1.6</v>
      </c>
      <c r="F28" s="1" t="s">
        <v>33</v>
      </c>
      <c r="G28" s="1"/>
      <c r="H28" s="1"/>
      <c r="I28" s="1"/>
      <c r="J28" s="1"/>
      <c r="K28" s="1"/>
      <c r="L28" s="1"/>
      <c r="M28" s="1"/>
      <c r="N28" s="1"/>
      <c r="O28" s="1"/>
      <c r="P28" s="1"/>
      <c r="Q28" s="1"/>
      <c r="R28" s="1"/>
      <c r="S28" s="1"/>
      <c r="T28" s="1"/>
      <c r="U28" s="1"/>
      <c r="V28" s="1"/>
      <c r="W28" s="1"/>
      <c r="X28" s="1"/>
      <c r="Y28" s="1"/>
      <c r="Z28" s="1"/>
      <c r="AA28" s="1"/>
      <c r="AB28" s="1"/>
      <c r="AC28" s="1"/>
    </row>
    <row r="29" spans="1:29" x14ac:dyDescent="0.2">
      <c r="A29" s="1"/>
      <c r="B29" s="7" t="s">
        <v>85</v>
      </c>
      <c r="C29" s="1"/>
      <c r="D29" s="1"/>
      <c r="E29" s="24"/>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
      <c r="A30" s="1"/>
      <c r="B30" s="1"/>
      <c r="C30" s="1" t="s">
        <v>86</v>
      </c>
      <c r="D30" s="1" t="s">
        <v>373</v>
      </c>
      <c r="E30" s="24">
        <v>26.5</v>
      </c>
      <c r="F30" s="1" t="s">
        <v>44</v>
      </c>
      <c r="G30" s="1"/>
      <c r="H30" s="1"/>
      <c r="I30" s="1"/>
      <c r="J30" s="1"/>
      <c r="K30" s="1"/>
      <c r="L30" s="1"/>
      <c r="M30" s="1"/>
      <c r="N30" s="1"/>
      <c r="O30" s="1"/>
      <c r="P30" s="1"/>
      <c r="Q30" s="1"/>
      <c r="R30" s="1"/>
      <c r="S30" s="1"/>
      <c r="T30" s="1"/>
      <c r="U30" s="1"/>
      <c r="V30" s="1"/>
      <c r="W30" s="1"/>
      <c r="X30" s="1"/>
      <c r="Y30" s="1"/>
      <c r="Z30" s="1"/>
      <c r="AA30" s="1"/>
      <c r="AB30" s="1"/>
      <c r="AC30" s="1"/>
    </row>
    <row r="31" spans="1:29" x14ac:dyDescent="0.2">
      <c r="A31" s="1"/>
      <c r="B31" s="1"/>
      <c r="C31" s="1" t="s">
        <v>87</v>
      </c>
      <c r="D31" s="1" t="s">
        <v>373</v>
      </c>
      <c r="E31" s="24">
        <v>20.5</v>
      </c>
      <c r="F31" s="1" t="s">
        <v>44</v>
      </c>
      <c r="G31" s="1"/>
      <c r="H31" s="1"/>
      <c r="I31" s="1"/>
      <c r="J31" s="1"/>
      <c r="K31" s="1"/>
      <c r="L31" s="1"/>
      <c r="M31" s="1"/>
      <c r="N31" s="1"/>
      <c r="O31" s="1"/>
      <c r="P31" s="1"/>
      <c r="Q31" s="1"/>
      <c r="R31" s="1"/>
      <c r="S31" s="1"/>
      <c r="T31" s="1"/>
      <c r="U31" s="1"/>
      <c r="V31" s="1"/>
      <c r="W31" s="1"/>
      <c r="X31" s="1"/>
      <c r="Y31" s="1"/>
      <c r="Z31" s="1"/>
      <c r="AA31" s="1"/>
      <c r="AB31" s="1"/>
      <c r="AC31" s="1"/>
    </row>
    <row r="32" spans="1:29" x14ac:dyDescent="0.2">
      <c r="A32" s="1"/>
      <c r="B32" s="1"/>
      <c r="C32" s="1"/>
      <c r="D32" s="1"/>
      <c r="E32" s="24"/>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
      <c r="A33" s="1"/>
      <c r="B33" s="5" t="s">
        <v>41</v>
      </c>
      <c r="C33" s="1"/>
      <c r="D33" s="1"/>
      <c r="E33" s="24"/>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
      <c r="A34" s="1"/>
      <c r="B34" s="1"/>
      <c r="C34" s="1" t="s">
        <v>88</v>
      </c>
      <c r="D34" s="1">
        <v>20</v>
      </c>
      <c r="E34" s="24">
        <v>2.8</v>
      </c>
      <c r="F34" s="1" t="s">
        <v>44</v>
      </c>
      <c r="G34" s="1" t="s">
        <v>420</v>
      </c>
      <c r="H34" s="1"/>
      <c r="I34" s="1"/>
      <c r="J34" s="1"/>
      <c r="K34" s="1"/>
      <c r="L34" s="1"/>
      <c r="M34" s="1"/>
      <c r="N34" s="1"/>
      <c r="O34" s="1"/>
      <c r="P34" s="1"/>
      <c r="Q34" s="1"/>
      <c r="R34" s="1"/>
      <c r="S34" s="1"/>
      <c r="T34" s="1"/>
      <c r="U34" s="1"/>
      <c r="V34" s="1"/>
      <c r="W34" s="1"/>
      <c r="X34" s="1"/>
      <c r="Y34" s="1"/>
      <c r="Z34" s="1"/>
      <c r="AA34" s="1"/>
      <c r="AB34" s="1"/>
      <c r="AC34" s="1"/>
    </row>
    <row r="35" spans="1:29" x14ac:dyDescent="0.2">
      <c r="A35" s="1"/>
      <c r="B35" s="5"/>
      <c r="C35" s="1" t="s">
        <v>78</v>
      </c>
      <c r="D35" s="1" t="s">
        <v>373</v>
      </c>
      <c r="E35" s="24">
        <v>0.1</v>
      </c>
      <c r="F35" s="1" t="s">
        <v>33</v>
      </c>
      <c r="G35" s="1"/>
      <c r="H35" s="1"/>
      <c r="I35" s="1"/>
      <c r="J35" s="1"/>
      <c r="K35" s="1"/>
      <c r="L35" s="1"/>
      <c r="M35" s="1"/>
      <c r="N35" s="1"/>
      <c r="O35" s="1"/>
      <c r="P35" s="1"/>
      <c r="Q35" s="1"/>
      <c r="R35" s="1"/>
      <c r="S35" s="1"/>
      <c r="T35" s="1"/>
      <c r="U35" s="1"/>
      <c r="V35" s="1"/>
      <c r="W35" s="1"/>
      <c r="X35" s="1"/>
      <c r="Y35" s="1"/>
      <c r="Z35" s="1"/>
      <c r="AA35" s="1"/>
      <c r="AB35" s="1"/>
      <c r="AC35" s="1"/>
    </row>
    <row r="36" spans="1:29" x14ac:dyDescent="0.2">
      <c r="A36" s="1"/>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
      <c r="A37" s="1"/>
      <c r="B37" s="5" t="s">
        <v>71</v>
      </c>
      <c r="C37" s="1"/>
      <c r="D37" s="1"/>
      <c r="E37" s="24"/>
      <c r="F37" s="1"/>
      <c r="G37" s="1" t="s">
        <v>406</v>
      </c>
      <c r="H37" s="1"/>
      <c r="I37" s="1"/>
      <c r="J37" s="1"/>
      <c r="K37" s="1"/>
      <c r="L37" s="1"/>
      <c r="M37" s="1"/>
      <c r="N37" s="1"/>
      <c r="O37" s="1"/>
      <c r="P37" s="1"/>
      <c r="Q37" s="1"/>
      <c r="R37" s="1"/>
      <c r="S37" s="1"/>
      <c r="T37" s="1"/>
      <c r="U37" s="1"/>
      <c r="V37" s="1"/>
      <c r="W37" s="1"/>
      <c r="X37" s="1"/>
      <c r="Y37" s="1"/>
      <c r="Z37" s="1"/>
      <c r="AA37" s="1"/>
      <c r="AB37" s="1"/>
      <c r="AC37" s="1"/>
    </row>
    <row r="38" spans="1:29" x14ac:dyDescent="0.2">
      <c r="A38" s="1"/>
      <c r="B38" s="5"/>
      <c r="C38" s="1" t="s">
        <v>72</v>
      </c>
      <c r="D38" s="1">
        <v>1.4</v>
      </c>
      <c r="E38" s="24">
        <v>0</v>
      </c>
      <c r="F38" s="1" t="s">
        <v>10</v>
      </c>
      <c r="G38" s="1" t="s">
        <v>457</v>
      </c>
      <c r="H38" s="1"/>
      <c r="I38" s="1"/>
      <c r="J38" s="1"/>
      <c r="K38" s="1"/>
      <c r="L38" s="1"/>
      <c r="M38" s="1"/>
      <c r="N38" s="1"/>
      <c r="O38" s="1"/>
      <c r="P38" s="1"/>
      <c r="Q38" s="1"/>
      <c r="R38" s="1"/>
      <c r="S38" s="1"/>
      <c r="T38" s="1"/>
      <c r="U38" s="1"/>
      <c r="V38" s="1"/>
      <c r="W38" s="1"/>
      <c r="X38" s="1"/>
      <c r="Y38" s="1"/>
      <c r="Z38" s="1"/>
      <c r="AA38" s="1"/>
      <c r="AB38" s="1"/>
      <c r="AC38" s="1"/>
    </row>
    <row r="39" spans="1:29" x14ac:dyDescent="0.2">
      <c r="A39" s="1"/>
      <c r="B39" s="5"/>
      <c r="C39" s="1" t="s">
        <v>73</v>
      </c>
      <c r="D39" s="1" t="s">
        <v>373</v>
      </c>
      <c r="E39" s="24">
        <v>0</v>
      </c>
      <c r="F39" s="1" t="s">
        <v>10</v>
      </c>
      <c r="G39" s="1"/>
      <c r="H39" s="1"/>
      <c r="I39" s="1"/>
      <c r="J39" s="1"/>
      <c r="K39" s="1"/>
      <c r="L39" s="1"/>
      <c r="M39" s="1"/>
      <c r="N39" s="1"/>
      <c r="O39" s="1"/>
      <c r="P39" s="1"/>
      <c r="Q39" s="1"/>
      <c r="R39" s="1"/>
      <c r="S39" s="1"/>
      <c r="T39" s="1"/>
      <c r="U39" s="1"/>
      <c r="V39" s="1"/>
      <c r="W39" s="1"/>
      <c r="X39" s="1"/>
      <c r="Y39" s="1"/>
      <c r="Z39" s="1"/>
      <c r="AA39" s="1"/>
      <c r="AB39" s="1"/>
      <c r="AC39" s="1"/>
    </row>
    <row r="40" spans="1:29" x14ac:dyDescent="0.2">
      <c r="A40" s="1"/>
      <c r="B40" s="5"/>
      <c r="C40" s="1" t="s">
        <v>74</v>
      </c>
      <c r="D40" s="1" t="s">
        <v>373</v>
      </c>
      <c r="E40" s="24">
        <v>0</v>
      </c>
      <c r="F40" s="1" t="s">
        <v>10</v>
      </c>
      <c r="G40" s="1"/>
      <c r="H40" s="1"/>
      <c r="I40" s="1"/>
      <c r="J40" s="1"/>
      <c r="K40" s="1"/>
      <c r="L40" s="1"/>
      <c r="M40" s="1"/>
      <c r="N40" s="1"/>
      <c r="O40" s="1"/>
      <c r="P40" s="1"/>
      <c r="Q40" s="1"/>
      <c r="R40" s="1"/>
      <c r="S40" s="1"/>
      <c r="T40" s="1"/>
      <c r="U40" s="1"/>
      <c r="V40" s="1"/>
      <c r="W40" s="1"/>
      <c r="X40" s="1"/>
      <c r="Y40" s="1"/>
      <c r="Z40" s="1"/>
      <c r="AA40" s="1"/>
      <c r="AB40" s="1"/>
      <c r="AC40" s="1"/>
    </row>
    <row r="41" spans="1:29" x14ac:dyDescent="0.2">
      <c r="A41" s="1"/>
      <c r="B41" s="5"/>
      <c r="C41" s="1" t="s">
        <v>75</v>
      </c>
      <c r="D41" s="1" t="s">
        <v>373</v>
      </c>
      <c r="E41" s="24">
        <v>0</v>
      </c>
      <c r="F41" s="1" t="s">
        <v>10</v>
      </c>
      <c r="G41" s="1"/>
      <c r="H41" s="1"/>
      <c r="I41" s="1"/>
      <c r="J41" s="1"/>
      <c r="K41" s="1"/>
      <c r="L41" s="1"/>
      <c r="M41" s="1"/>
      <c r="N41" s="1"/>
      <c r="O41" s="1"/>
      <c r="P41" s="1"/>
      <c r="Q41" s="1"/>
      <c r="R41" s="1"/>
      <c r="S41" s="1"/>
      <c r="T41" s="1"/>
      <c r="U41" s="1"/>
      <c r="V41" s="1"/>
      <c r="W41" s="1"/>
      <c r="X41" s="1"/>
      <c r="Y41" s="1"/>
      <c r="Z41" s="1"/>
      <c r="AA41" s="1"/>
      <c r="AB41" s="1"/>
      <c r="AC41" s="1"/>
    </row>
    <row r="42" spans="1:29" x14ac:dyDescent="0.2">
      <c r="A42" s="1"/>
      <c r="B42" s="8"/>
      <c r="C42" s="1"/>
      <c r="D42" s="1"/>
      <c r="E42" s="24"/>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
      <c r="A43" s="1"/>
      <c r="B43" s="1"/>
      <c r="C43" s="1"/>
      <c r="D43" s="1"/>
      <c r="E43" s="24"/>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
      <c r="A44" s="1"/>
      <c r="B44" s="1"/>
      <c r="C44" s="1"/>
      <c r="D44" s="1"/>
      <c r="E44" s="24"/>
      <c r="F44" s="1"/>
      <c r="G44" s="1"/>
      <c r="H44" s="1"/>
      <c r="I44" s="1"/>
      <c r="J44" s="1"/>
      <c r="K44" s="1"/>
      <c r="L44" s="1"/>
      <c r="M44" s="1"/>
      <c r="N44" s="1"/>
      <c r="O44" s="1"/>
      <c r="P44" s="1"/>
      <c r="Q44" s="1"/>
      <c r="R44" s="1"/>
      <c r="S44" s="1"/>
      <c r="T44" s="1"/>
      <c r="U44" s="1"/>
      <c r="V44" s="1"/>
      <c r="W44" s="1"/>
      <c r="X44" s="1"/>
      <c r="Y44" s="1"/>
      <c r="Z44" s="1"/>
      <c r="AA44" s="1"/>
      <c r="AB44" s="1"/>
      <c r="AC44" s="1"/>
    </row>
    <row r="45" spans="1:29" x14ac:dyDescent="0.2">
      <c r="A45" s="1"/>
      <c r="B45" s="1"/>
      <c r="C45" s="1"/>
      <c r="D45" s="1"/>
      <c r="E45" s="24"/>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2">
      <c r="A46" s="1"/>
      <c r="B46" s="1"/>
      <c r="C46" s="1"/>
      <c r="D46" s="1"/>
      <c r="E46" s="24"/>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
      <c r="A47" s="1"/>
      <c r="B47" s="1"/>
      <c r="C47" s="1"/>
      <c r="D47" s="1"/>
      <c r="E47" s="24"/>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2">
      <c r="A48" s="1"/>
      <c r="B48" s="1"/>
      <c r="C48" s="1"/>
      <c r="D48" s="1"/>
      <c r="E48" s="24"/>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
      <c r="A49" s="1"/>
      <c r="B49" s="1"/>
      <c r="C49" s="1"/>
      <c r="D49" s="1"/>
      <c r="E49" s="24"/>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
      <c r="A50" s="1"/>
      <c r="B50" s="1"/>
      <c r="C50" s="1"/>
      <c r="D50" s="1"/>
      <c r="E50" s="24"/>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2">
      <c r="A51" s="1"/>
      <c r="B51" s="1"/>
      <c r="C51" s="1"/>
      <c r="D51" s="1"/>
      <c r="E51" s="24"/>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
      <c r="A52" s="1"/>
      <c r="B52" s="1"/>
      <c r="C52" s="1"/>
      <c r="D52" s="1"/>
      <c r="E52" s="24"/>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2">
      <c r="A53" s="1"/>
      <c r="B53" s="1"/>
      <c r="C53" s="1"/>
      <c r="D53" s="1"/>
      <c r="E53" s="24"/>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2">
      <c r="A54" s="1"/>
      <c r="B54" s="1"/>
      <c r="C54" s="1"/>
      <c r="D54" s="1"/>
      <c r="E54" s="24"/>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
      <c r="A55" s="1"/>
      <c r="B55" s="1"/>
      <c r="C55" s="1"/>
      <c r="D55" s="1"/>
      <c r="E55" s="24"/>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2">
      <c r="A56" s="1"/>
      <c r="B56" s="1"/>
      <c r="C56" s="1"/>
      <c r="D56" s="1"/>
      <c r="E56" s="24"/>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2">
      <c r="A73" s="1"/>
      <c r="B73" s="1"/>
      <c r="C73" s="1"/>
      <c r="D73" s="1"/>
      <c r="E73" s="24"/>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2">
      <c r="A74" s="1"/>
      <c r="B74" s="1"/>
      <c r="C74" s="1"/>
      <c r="D74" s="1"/>
      <c r="E74" s="24"/>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2">
      <c r="A75" s="1"/>
      <c r="B75" s="1"/>
      <c r="C75" s="1"/>
      <c r="D75" s="1"/>
      <c r="E75" s="24"/>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2">
      <c r="A76" s="1"/>
      <c r="B76" s="1"/>
      <c r="C76" s="1"/>
      <c r="D76" s="1"/>
      <c r="E76" s="24"/>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2">
      <c r="A77" s="1"/>
      <c r="B77" s="1"/>
      <c r="C77" s="1"/>
      <c r="D77" s="1"/>
      <c r="E77" s="24"/>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2">
      <c r="A78" s="1"/>
      <c r="B78" s="1"/>
      <c r="C78" s="1"/>
      <c r="D78" s="1"/>
      <c r="E78" s="24"/>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2">
      <c r="A79" s="1"/>
      <c r="B79" s="1"/>
      <c r="C79" s="1"/>
      <c r="D79" s="1"/>
      <c r="E79" s="24"/>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2">
      <c r="A81" s="1"/>
      <c r="B81" s="1"/>
      <c r="C81" s="1"/>
      <c r="D81" s="1"/>
      <c r="E81" s="24"/>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2">
      <c r="A83" s="1"/>
      <c r="B83" s="1"/>
      <c r="C83" s="1"/>
      <c r="D83" s="1"/>
      <c r="E83" s="24"/>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2">
      <c r="A84" s="1"/>
      <c r="B84" s="1"/>
      <c r="C84" s="1"/>
      <c r="D84" s="1"/>
      <c r="E84" s="24"/>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2">
      <c r="A85" s="1"/>
      <c r="B85" s="1"/>
      <c r="C85" s="1"/>
      <c r="D85" s="1"/>
      <c r="E85" s="24"/>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2">
      <c r="A87" s="1"/>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2">
      <c r="A88" s="1"/>
      <c r="B88" s="1"/>
      <c r="C88" s="1"/>
      <c r="D88" s="1"/>
      <c r="E88" s="24"/>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F171"/>
  <sheetViews>
    <sheetView workbookViewId="0">
      <pane ySplit="4" topLeftCell="A58" activePane="bottomLeft" state="frozen"/>
      <selection pane="bottomLeft"/>
    </sheetView>
  </sheetViews>
  <sheetFormatPr baseColWidth="10" defaultRowHeight="16" x14ac:dyDescent="0.2"/>
  <cols>
    <col min="2" max="2" width="26.5" customWidth="1"/>
    <col min="3" max="3" width="24.1640625" customWidth="1"/>
    <col min="4" max="4" width="13.5" customWidth="1"/>
    <col min="5" max="5" width="13" style="27" customWidth="1"/>
  </cols>
  <sheetData>
    <row r="1" spans="1:32" x14ac:dyDescent="0.2">
      <c r="A1" s="3"/>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row>
    <row r="2" spans="1:32" ht="21" x14ac:dyDescent="0.25">
      <c r="A2" s="1"/>
      <c r="B2" s="6" t="s">
        <v>89</v>
      </c>
      <c r="C2" s="1"/>
      <c r="D2" s="1"/>
      <c r="E2" s="24"/>
      <c r="F2" s="1"/>
      <c r="G2" s="1"/>
      <c r="H2" s="1"/>
      <c r="I2" s="1"/>
      <c r="J2" s="1"/>
      <c r="K2" s="1"/>
      <c r="L2" s="1"/>
      <c r="M2" s="1"/>
      <c r="N2" s="1"/>
      <c r="O2" s="1"/>
      <c r="P2" s="1"/>
      <c r="Q2" s="1"/>
      <c r="R2" s="1"/>
      <c r="S2" s="1"/>
      <c r="T2" s="1"/>
      <c r="U2" s="1"/>
      <c r="V2" s="1"/>
      <c r="W2" s="1"/>
      <c r="X2" s="1"/>
      <c r="Y2" s="1"/>
      <c r="Z2" s="1"/>
      <c r="AA2" s="1"/>
      <c r="AB2" s="1"/>
      <c r="AC2" s="1"/>
      <c r="AD2" s="1"/>
      <c r="AE2" s="1"/>
      <c r="AF2" s="1"/>
    </row>
    <row r="3" spans="1:32"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row>
    <row r="4" spans="1:32" x14ac:dyDescent="0.2">
      <c r="A4" s="1"/>
      <c r="B4" s="5" t="s">
        <v>1</v>
      </c>
      <c r="C4" s="5" t="s">
        <v>9</v>
      </c>
      <c r="D4" s="5" t="s">
        <v>487</v>
      </c>
      <c r="E4" s="25" t="s">
        <v>19</v>
      </c>
      <c r="F4" s="5" t="s">
        <v>12</v>
      </c>
      <c r="G4" s="1"/>
      <c r="H4" s="1"/>
      <c r="I4" s="1"/>
      <c r="J4" s="1"/>
      <c r="K4" s="1"/>
      <c r="L4" s="1"/>
      <c r="M4" s="1"/>
      <c r="N4" s="1"/>
      <c r="O4" s="1"/>
      <c r="P4" s="1"/>
      <c r="Q4" s="1"/>
      <c r="R4" s="1"/>
      <c r="S4" s="1"/>
      <c r="T4" s="1"/>
      <c r="U4" s="1"/>
      <c r="V4" s="1"/>
      <c r="W4" s="1"/>
      <c r="X4" s="1"/>
      <c r="Y4" s="1"/>
      <c r="Z4" s="1"/>
      <c r="AA4" s="1"/>
      <c r="AB4" s="1"/>
      <c r="AC4" s="1"/>
      <c r="AD4" s="1"/>
      <c r="AE4" s="1"/>
      <c r="AF4" s="1"/>
    </row>
    <row r="5" spans="1:32"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c r="AD5" s="1"/>
      <c r="AE5" s="1"/>
      <c r="AF5" s="1"/>
    </row>
    <row r="6" spans="1:32" x14ac:dyDescent="0.2">
      <c r="A6" s="1"/>
      <c r="B6" s="5" t="s">
        <v>90</v>
      </c>
      <c r="C6" s="1"/>
      <c r="D6" s="1"/>
      <c r="E6" s="24"/>
      <c r="F6" s="1"/>
      <c r="G6" s="1"/>
      <c r="H6" s="1"/>
      <c r="I6" s="1"/>
      <c r="J6" s="1"/>
      <c r="K6" s="1"/>
      <c r="L6" s="1"/>
      <c r="M6" s="1"/>
      <c r="N6" s="1"/>
      <c r="O6" s="1"/>
      <c r="P6" s="1"/>
      <c r="Q6" s="1"/>
      <c r="R6" s="1"/>
      <c r="S6" s="1"/>
      <c r="T6" s="1"/>
      <c r="U6" s="1"/>
      <c r="V6" s="1"/>
      <c r="W6" s="1"/>
      <c r="X6" s="1"/>
      <c r="Y6" s="1"/>
      <c r="Z6" s="1"/>
      <c r="AA6" s="1"/>
      <c r="AB6" s="1"/>
      <c r="AC6" s="1"/>
      <c r="AD6" s="1"/>
      <c r="AE6" s="1"/>
      <c r="AF6" s="1"/>
    </row>
    <row r="7" spans="1:32" x14ac:dyDescent="0.2">
      <c r="A7" s="1"/>
      <c r="B7" s="1"/>
      <c r="C7" s="1" t="s">
        <v>91</v>
      </c>
      <c r="D7" s="1">
        <v>1.5</v>
      </c>
      <c r="E7" s="24">
        <v>0</v>
      </c>
      <c r="F7" s="1" t="s">
        <v>10</v>
      </c>
      <c r="G7" s="1" t="s">
        <v>369</v>
      </c>
      <c r="H7" s="1"/>
      <c r="I7" s="1"/>
      <c r="J7" s="1"/>
      <c r="K7" s="1"/>
      <c r="L7" s="1"/>
      <c r="M7" s="1"/>
      <c r="N7" s="1"/>
      <c r="O7" s="1"/>
      <c r="P7" s="1"/>
      <c r="Q7" s="1"/>
      <c r="R7" s="1"/>
      <c r="S7" s="1"/>
      <c r="T7" s="1"/>
      <c r="U7" s="1"/>
      <c r="V7" s="1"/>
      <c r="W7" s="1"/>
      <c r="X7" s="1"/>
      <c r="Y7" s="1"/>
      <c r="Z7" s="1"/>
      <c r="AA7" s="1"/>
      <c r="AB7" s="1"/>
      <c r="AC7" s="1"/>
      <c r="AD7" s="1"/>
      <c r="AE7" s="1"/>
      <c r="AF7" s="1"/>
    </row>
    <row r="8" spans="1:32" x14ac:dyDescent="0.2">
      <c r="A8" s="1"/>
      <c r="B8" s="1"/>
      <c r="C8" s="1" t="s">
        <v>92</v>
      </c>
      <c r="D8" s="1">
        <v>1.5</v>
      </c>
      <c r="E8" s="24">
        <v>0</v>
      </c>
      <c r="F8" s="1" t="s">
        <v>10</v>
      </c>
      <c r="G8" s="1" t="s">
        <v>369</v>
      </c>
      <c r="H8" s="1"/>
      <c r="I8" s="1"/>
      <c r="J8" s="1"/>
      <c r="K8" s="1"/>
      <c r="L8" s="1"/>
      <c r="M8" s="1"/>
      <c r="N8" s="1"/>
      <c r="O8" s="1"/>
      <c r="P8" s="1"/>
      <c r="Q8" s="1"/>
      <c r="R8" s="1"/>
      <c r="S8" s="1"/>
      <c r="T8" s="1"/>
      <c r="U8" s="1"/>
      <c r="V8" s="1"/>
      <c r="W8" s="1"/>
      <c r="X8" s="1"/>
      <c r="Y8" s="1"/>
      <c r="Z8" s="1"/>
      <c r="AA8" s="1"/>
      <c r="AB8" s="1"/>
      <c r="AC8" s="1"/>
      <c r="AD8" s="1"/>
      <c r="AE8" s="1"/>
      <c r="AF8" s="1"/>
    </row>
    <row r="9" spans="1:32" x14ac:dyDescent="0.2">
      <c r="A9" s="1"/>
      <c r="B9" s="1"/>
      <c r="C9" s="1" t="s">
        <v>93</v>
      </c>
      <c r="D9" s="1">
        <v>1.5</v>
      </c>
      <c r="E9" s="24">
        <v>0</v>
      </c>
      <c r="F9" s="1" t="s">
        <v>10</v>
      </c>
      <c r="G9" s="1" t="s">
        <v>369</v>
      </c>
      <c r="H9" s="1"/>
      <c r="I9" s="1"/>
      <c r="J9" s="1"/>
      <c r="K9" s="1"/>
      <c r="L9" s="1"/>
      <c r="M9" s="1"/>
      <c r="N9" s="1"/>
      <c r="O9" s="1"/>
      <c r="P9" s="1"/>
      <c r="Q9" s="1"/>
      <c r="R9" s="1"/>
      <c r="S9" s="1"/>
      <c r="T9" s="1"/>
      <c r="U9" s="1"/>
      <c r="V9" s="1"/>
      <c r="W9" s="1"/>
      <c r="X9" s="1"/>
      <c r="Y9" s="1"/>
      <c r="Z9" s="1"/>
      <c r="AA9" s="1"/>
      <c r="AB9" s="1"/>
      <c r="AC9" s="1"/>
      <c r="AD9" s="1"/>
      <c r="AE9" s="1"/>
      <c r="AF9" s="1"/>
    </row>
    <row r="10" spans="1:32" x14ac:dyDescent="0.2">
      <c r="A10" s="1"/>
      <c r="B10" s="1"/>
      <c r="C10" s="1" t="s">
        <v>94</v>
      </c>
      <c r="D10" s="1">
        <v>1.5</v>
      </c>
      <c r="E10" s="24">
        <v>0</v>
      </c>
      <c r="F10" s="1" t="s">
        <v>10</v>
      </c>
      <c r="G10" s="1" t="s">
        <v>369</v>
      </c>
      <c r="H10" s="1"/>
      <c r="I10" s="1"/>
      <c r="J10" s="1"/>
      <c r="K10" s="1"/>
      <c r="L10" s="1"/>
      <c r="M10" s="1"/>
      <c r="N10" s="1"/>
      <c r="O10" s="1"/>
      <c r="P10" s="1"/>
      <c r="Q10" s="1"/>
      <c r="R10" s="1"/>
      <c r="S10" s="1"/>
      <c r="T10" s="1"/>
      <c r="U10" s="1"/>
      <c r="V10" s="1"/>
      <c r="W10" s="1"/>
      <c r="X10" s="1"/>
      <c r="Y10" s="1"/>
      <c r="Z10" s="1"/>
      <c r="AA10" s="1"/>
      <c r="AB10" s="1"/>
      <c r="AC10" s="1"/>
      <c r="AD10" s="1"/>
      <c r="AE10" s="1"/>
      <c r="AF10" s="1"/>
    </row>
    <row r="11" spans="1:32" x14ac:dyDescent="0.2">
      <c r="A11" s="1"/>
      <c r="B11" s="1"/>
      <c r="C11" s="1" t="s">
        <v>95</v>
      </c>
      <c r="D11" s="1">
        <v>1.5</v>
      </c>
      <c r="E11" s="24">
        <v>0</v>
      </c>
      <c r="F11" s="1" t="s">
        <v>10</v>
      </c>
      <c r="G11" s="1" t="s">
        <v>369</v>
      </c>
      <c r="H11" s="1"/>
      <c r="I11" s="1"/>
      <c r="J11" s="1"/>
      <c r="K11" s="1"/>
      <c r="L11" s="1"/>
      <c r="M11" s="1"/>
      <c r="N11" s="1"/>
      <c r="O11" s="1"/>
      <c r="P11" s="1"/>
      <c r="Q11" s="1"/>
      <c r="R11" s="1"/>
      <c r="S11" s="1"/>
      <c r="T11" s="1"/>
      <c r="U11" s="1"/>
      <c r="V11" s="1"/>
      <c r="W11" s="1"/>
      <c r="X11" s="1"/>
      <c r="Y11" s="1"/>
      <c r="Z11" s="1"/>
      <c r="AA11" s="1"/>
      <c r="AB11" s="1"/>
      <c r="AC11" s="1"/>
      <c r="AD11" s="1"/>
      <c r="AE11" s="1"/>
      <c r="AF11" s="1"/>
    </row>
    <row r="12" spans="1:32" x14ac:dyDescent="0.2">
      <c r="A12" s="1"/>
      <c r="B12" s="1"/>
      <c r="C12" s="1" t="s">
        <v>96</v>
      </c>
      <c r="D12" s="1">
        <v>1.5</v>
      </c>
      <c r="E12" s="24">
        <v>0</v>
      </c>
      <c r="F12" s="1" t="s">
        <v>10</v>
      </c>
      <c r="G12" s="1" t="s">
        <v>369</v>
      </c>
      <c r="H12" s="1"/>
      <c r="I12" s="1"/>
      <c r="J12" s="1"/>
      <c r="K12" s="1"/>
      <c r="L12" s="1"/>
      <c r="M12" s="1"/>
      <c r="N12" s="1"/>
      <c r="O12" s="1"/>
      <c r="P12" s="1"/>
      <c r="Q12" s="1"/>
      <c r="R12" s="1"/>
      <c r="S12" s="1"/>
      <c r="T12" s="1"/>
      <c r="U12" s="1"/>
      <c r="V12" s="1"/>
      <c r="W12" s="1"/>
      <c r="X12" s="1"/>
      <c r="Y12" s="1"/>
      <c r="Z12" s="1"/>
      <c r="AA12" s="1"/>
      <c r="AB12" s="1"/>
      <c r="AC12" s="1"/>
      <c r="AD12" s="1"/>
      <c r="AE12" s="1"/>
      <c r="AF12" s="1"/>
    </row>
    <row r="13" spans="1:32" x14ac:dyDescent="0.2">
      <c r="A13" s="1"/>
      <c r="B13" s="1"/>
      <c r="C13" s="1"/>
      <c r="D13" s="1"/>
      <c r="E13" s="24"/>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2" x14ac:dyDescent="0.2">
      <c r="A14" s="5" t="s">
        <v>97</v>
      </c>
      <c r="B14" s="1"/>
      <c r="C14" s="1"/>
      <c r="D14" s="1"/>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2">
      <c r="A15" s="1"/>
      <c r="B15" s="1"/>
      <c r="C15" s="1"/>
      <c r="D15" s="1"/>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x14ac:dyDescent="0.2">
      <c r="A16" s="1"/>
      <c r="B16" s="5" t="s">
        <v>98</v>
      </c>
      <c r="C16" s="1"/>
      <c r="D16" s="1"/>
      <c r="E16" s="24"/>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
      <c r="A17" s="1"/>
      <c r="B17" s="1"/>
      <c r="C17" s="1" t="s">
        <v>97</v>
      </c>
      <c r="D17" s="16">
        <v>0</v>
      </c>
      <c r="E17" s="24">
        <v>0</v>
      </c>
      <c r="F17" s="1" t="s">
        <v>10</v>
      </c>
      <c r="G17" s="1" t="s">
        <v>434</v>
      </c>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
      <c r="A18" s="1"/>
      <c r="B18" s="1"/>
      <c r="C18" s="1" t="s">
        <v>99</v>
      </c>
      <c r="D18" s="1">
        <v>70.7</v>
      </c>
      <c r="E18" s="24">
        <v>73.599999999999994</v>
      </c>
      <c r="F18" s="1" t="s">
        <v>33</v>
      </c>
      <c r="G18" s="1" t="s">
        <v>435</v>
      </c>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
      <c r="A19" s="1"/>
      <c r="B19" s="1"/>
      <c r="C19" s="1" t="s">
        <v>94</v>
      </c>
      <c r="D19" s="1">
        <v>11.5</v>
      </c>
      <c r="E19" s="24">
        <v>8.6999999999999993</v>
      </c>
      <c r="F19" s="1" t="s">
        <v>33</v>
      </c>
      <c r="G19" s="1" t="s">
        <v>435</v>
      </c>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
      <c r="B20" s="1"/>
      <c r="C20" s="1" t="s">
        <v>100</v>
      </c>
      <c r="D20" s="1">
        <v>0.6</v>
      </c>
      <c r="E20" s="24">
        <v>0.5</v>
      </c>
      <c r="F20" s="1" t="s">
        <v>33</v>
      </c>
      <c r="G20" s="1" t="s">
        <v>435</v>
      </c>
      <c r="H20" s="1"/>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
      <c r="A21" s="1"/>
      <c r="B21" s="1"/>
      <c r="C21" s="1" t="s">
        <v>101</v>
      </c>
      <c r="D21" s="1">
        <v>6.9</v>
      </c>
      <c r="E21" s="24">
        <v>6.9</v>
      </c>
      <c r="F21" s="1" t="s">
        <v>33</v>
      </c>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x14ac:dyDescent="0.2">
      <c r="A22" s="1"/>
      <c r="B22" s="1"/>
      <c r="C22" s="1" t="s">
        <v>102</v>
      </c>
      <c r="D22" s="1">
        <v>2.6</v>
      </c>
      <c r="E22" s="24">
        <v>2.6</v>
      </c>
      <c r="F22" s="1" t="s">
        <v>33</v>
      </c>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2">
      <c r="A23" s="1"/>
      <c r="B23" s="1"/>
      <c r="C23" s="1" t="s">
        <v>103</v>
      </c>
      <c r="D23" s="1">
        <v>7.7</v>
      </c>
      <c r="E23" s="24">
        <v>7.7</v>
      </c>
      <c r="F23" s="1" t="s">
        <v>33</v>
      </c>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x14ac:dyDescent="0.2">
      <c r="A24" s="1"/>
      <c r="B24" s="1"/>
      <c r="C24" s="1" t="s">
        <v>104</v>
      </c>
      <c r="D24" s="1">
        <v>0.1</v>
      </c>
      <c r="E24" s="24">
        <v>0.1</v>
      </c>
      <c r="F24" s="1" t="s">
        <v>33</v>
      </c>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x14ac:dyDescent="0.2">
      <c r="A25" s="1"/>
      <c r="B25" s="1"/>
      <c r="C25" s="1"/>
      <c r="D25" s="1"/>
      <c r="E25" s="24"/>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x14ac:dyDescent="0.2">
      <c r="A26" s="1"/>
      <c r="B26" s="5" t="s">
        <v>105</v>
      </c>
      <c r="C26" s="1"/>
      <c r="D26" s="1"/>
      <c r="E26" s="24"/>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x14ac:dyDescent="0.2">
      <c r="A27" s="1"/>
      <c r="B27" s="1"/>
      <c r="C27" s="1" t="s">
        <v>48</v>
      </c>
      <c r="D27" s="1">
        <v>23.8</v>
      </c>
      <c r="E27" s="24">
        <v>0.9</v>
      </c>
      <c r="F27" s="1" t="s">
        <v>33</v>
      </c>
      <c r="G27" s="1" t="s">
        <v>433</v>
      </c>
      <c r="H27" s="1"/>
      <c r="I27" s="1"/>
      <c r="J27" s="1"/>
      <c r="K27" s="1"/>
      <c r="L27" s="1"/>
      <c r="M27" s="1"/>
      <c r="N27" s="1"/>
      <c r="O27" s="1"/>
      <c r="P27" s="1"/>
      <c r="Q27" s="1"/>
      <c r="R27" s="1"/>
      <c r="S27" s="1"/>
      <c r="T27" s="1"/>
      <c r="U27" s="1"/>
      <c r="V27" s="1"/>
      <c r="W27" s="1"/>
      <c r="X27" s="1"/>
      <c r="Y27" s="1"/>
      <c r="Z27" s="1"/>
      <c r="AA27" s="1"/>
      <c r="AB27" s="1"/>
      <c r="AC27" s="1"/>
      <c r="AD27" s="1"/>
      <c r="AE27" s="1"/>
      <c r="AF27" s="1"/>
    </row>
    <row r="28" spans="1:32" x14ac:dyDescent="0.2">
      <c r="A28" s="1"/>
      <c r="B28" s="1"/>
      <c r="C28" s="1" t="s">
        <v>106</v>
      </c>
      <c r="D28" s="1">
        <v>3.6</v>
      </c>
      <c r="E28" s="24">
        <v>0</v>
      </c>
      <c r="F28" s="1" t="s">
        <v>33</v>
      </c>
      <c r="G28" s="1" t="s">
        <v>484</v>
      </c>
      <c r="H28" s="1"/>
      <c r="I28" s="1"/>
      <c r="J28" s="1"/>
      <c r="K28" s="1"/>
      <c r="L28" s="1"/>
      <c r="M28" s="1"/>
      <c r="N28" s="1"/>
      <c r="O28" s="1"/>
      <c r="P28" s="1"/>
      <c r="Q28" s="1"/>
      <c r="R28" s="1"/>
      <c r="S28" s="1"/>
      <c r="T28" s="1"/>
      <c r="U28" s="1"/>
      <c r="V28" s="1"/>
      <c r="W28" s="1"/>
      <c r="X28" s="1"/>
      <c r="Y28" s="1"/>
      <c r="Z28" s="1"/>
      <c r="AA28" s="1"/>
      <c r="AB28" s="1"/>
      <c r="AC28" s="1"/>
      <c r="AD28" s="1"/>
      <c r="AE28" s="1"/>
      <c r="AF28" s="1"/>
    </row>
    <row r="29" spans="1:32" x14ac:dyDescent="0.2">
      <c r="A29" s="1"/>
      <c r="B29" s="1"/>
      <c r="C29" s="1" t="s">
        <v>107</v>
      </c>
      <c r="D29" s="1">
        <v>15</v>
      </c>
      <c r="E29" s="24">
        <v>24.3</v>
      </c>
      <c r="F29" s="1" t="s">
        <v>33</v>
      </c>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x14ac:dyDescent="0.2">
      <c r="A30" s="1"/>
      <c r="B30" s="1"/>
      <c r="C30" s="1" t="s">
        <v>108</v>
      </c>
      <c r="D30" s="1">
        <v>53.8</v>
      </c>
      <c r="E30" s="24">
        <v>70.900000000000006</v>
      </c>
      <c r="F30" s="1" t="s">
        <v>33</v>
      </c>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2">
      <c r="A31" s="1"/>
      <c r="B31" s="1"/>
      <c r="C31" s="1" t="s">
        <v>109</v>
      </c>
      <c r="D31" s="1">
        <v>3.7</v>
      </c>
      <c r="E31" s="24">
        <v>3.9</v>
      </c>
      <c r="F31" s="1" t="s">
        <v>33</v>
      </c>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2">
      <c r="A32" s="1"/>
      <c r="B32" s="1"/>
      <c r="C32" s="1" t="s">
        <v>110</v>
      </c>
      <c r="D32" s="1">
        <v>0.1</v>
      </c>
      <c r="E32" s="24">
        <v>0.1</v>
      </c>
      <c r="F32" s="1" t="s">
        <v>33</v>
      </c>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x14ac:dyDescent="0.2">
      <c r="A33" s="1"/>
      <c r="B33" s="1"/>
      <c r="C33" s="1"/>
      <c r="D33" s="1"/>
      <c r="E33" s="24"/>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x14ac:dyDescent="0.2">
      <c r="A34" s="1"/>
      <c r="B34" s="5" t="s">
        <v>111</v>
      </c>
      <c r="C34" s="1"/>
      <c r="D34" s="1"/>
      <c r="E34" s="24"/>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2">
      <c r="A35" s="1"/>
      <c r="B35" s="1"/>
      <c r="C35" s="1" t="s">
        <v>48</v>
      </c>
      <c r="D35" s="1" t="s">
        <v>373</v>
      </c>
      <c r="E35" s="24">
        <v>93.7</v>
      </c>
      <c r="F35" s="1" t="s">
        <v>33</v>
      </c>
      <c r="G35" s="1" t="s">
        <v>474</v>
      </c>
      <c r="H35" s="1"/>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2">
      <c r="A36" s="1"/>
      <c r="B36" s="1"/>
      <c r="C36" s="1" t="s">
        <v>107</v>
      </c>
      <c r="D36" s="1" t="s">
        <v>373</v>
      </c>
      <c r="E36" s="24">
        <v>6.3</v>
      </c>
      <c r="F36" s="1" t="s">
        <v>33</v>
      </c>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2">
      <c r="A37" s="1"/>
      <c r="B37" s="1"/>
      <c r="C37" s="1" t="s">
        <v>112</v>
      </c>
      <c r="D37" s="1" t="s">
        <v>373</v>
      </c>
      <c r="E37" s="24">
        <v>0</v>
      </c>
      <c r="F37" s="1" t="s">
        <v>33</v>
      </c>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2">
      <c r="A38" s="1"/>
      <c r="B38" s="1"/>
      <c r="C38" s="1"/>
      <c r="D38" s="1"/>
      <c r="E38" s="24"/>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2">
      <c r="A39" s="1"/>
      <c r="B39" s="5" t="s">
        <v>113</v>
      </c>
      <c r="C39" s="1"/>
      <c r="D39" s="1"/>
      <c r="E39" s="24"/>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2">
      <c r="A40" s="1"/>
      <c r="B40" s="1"/>
      <c r="C40" s="1" t="s">
        <v>114</v>
      </c>
      <c r="D40" s="1"/>
      <c r="E40" s="24"/>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2">
      <c r="A41" s="1"/>
      <c r="B41" s="1"/>
      <c r="C41" s="1"/>
      <c r="D41" s="1"/>
      <c r="E41" s="24"/>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2">
      <c r="A42" s="1"/>
      <c r="B42" s="5" t="s">
        <v>115</v>
      </c>
      <c r="C42" s="1"/>
      <c r="D42" s="1"/>
      <c r="E42" s="24"/>
      <c r="F42" s="1"/>
      <c r="G42" s="1" t="s">
        <v>421</v>
      </c>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2">
      <c r="A43" s="1"/>
      <c r="B43" s="1"/>
      <c r="C43" s="1" t="s">
        <v>48</v>
      </c>
      <c r="D43" s="1">
        <v>90</v>
      </c>
      <c r="E43" s="24">
        <v>0.3</v>
      </c>
      <c r="F43" s="1" t="s">
        <v>33</v>
      </c>
      <c r="G43" s="1" t="s">
        <v>422</v>
      </c>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2">
      <c r="A44" s="1"/>
      <c r="B44" s="1"/>
      <c r="C44" s="1" t="s">
        <v>106</v>
      </c>
      <c r="D44" s="1">
        <v>10</v>
      </c>
      <c r="E44" s="24">
        <v>0</v>
      </c>
      <c r="F44" s="1" t="s">
        <v>33</v>
      </c>
      <c r="G44" s="1" t="s">
        <v>423</v>
      </c>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2">
      <c r="A45" s="1"/>
      <c r="B45" s="1"/>
      <c r="C45" s="1" t="s">
        <v>107</v>
      </c>
      <c r="D45" s="1">
        <v>0</v>
      </c>
      <c r="E45" s="24">
        <v>92.6</v>
      </c>
      <c r="F45" s="1" t="s">
        <v>33</v>
      </c>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2">
      <c r="A46" s="1"/>
      <c r="B46" s="1"/>
      <c r="C46" s="1" t="s">
        <v>108</v>
      </c>
      <c r="D46" s="1">
        <v>0</v>
      </c>
      <c r="E46" s="24">
        <v>0.1</v>
      </c>
      <c r="F46" s="1" t="s">
        <v>33</v>
      </c>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2">
      <c r="A47" s="1"/>
      <c r="B47" s="1"/>
      <c r="C47" s="1" t="s">
        <v>116</v>
      </c>
      <c r="D47" s="1">
        <v>0</v>
      </c>
      <c r="E47" s="24">
        <v>0</v>
      </c>
      <c r="F47" s="1" t="s">
        <v>33</v>
      </c>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2">
      <c r="A48" s="1"/>
      <c r="B48" s="1"/>
      <c r="C48" s="1" t="s">
        <v>110</v>
      </c>
      <c r="D48" s="1">
        <v>0</v>
      </c>
      <c r="E48" s="24">
        <v>6.9</v>
      </c>
      <c r="F48" s="1" t="s">
        <v>33</v>
      </c>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2">
      <c r="A49" s="1"/>
      <c r="B49" s="1"/>
      <c r="C49" s="1"/>
      <c r="D49" s="1"/>
      <c r="E49" s="24"/>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2">
      <c r="A50" s="1"/>
      <c r="B50" s="5" t="s">
        <v>117</v>
      </c>
      <c r="C50" s="1"/>
      <c r="D50" s="1"/>
      <c r="E50" s="24"/>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2">
      <c r="A51" s="1"/>
      <c r="B51" s="1"/>
      <c r="C51" s="1" t="s">
        <v>108</v>
      </c>
      <c r="D51" s="2">
        <f>100-D52</f>
        <v>76.2</v>
      </c>
      <c r="E51" s="26">
        <v>99.8</v>
      </c>
      <c r="F51" s="1" t="s">
        <v>33</v>
      </c>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x14ac:dyDescent="0.2">
      <c r="A52" s="1"/>
      <c r="B52" s="1"/>
      <c r="C52" s="1" t="s">
        <v>48</v>
      </c>
      <c r="D52" s="2">
        <v>23.8</v>
      </c>
      <c r="E52" s="26">
        <v>0.2</v>
      </c>
      <c r="F52" s="1" t="s">
        <v>33</v>
      </c>
      <c r="G52" s="1" t="s">
        <v>436</v>
      </c>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2">
      <c r="A53" s="1"/>
      <c r="B53" s="1"/>
      <c r="C53" s="1"/>
      <c r="D53" s="1"/>
      <c r="E53" s="24"/>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2">
      <c r="A54" s="1"/>
      <c r="B54" s="5" t="s">
        <v>118</v>
      </c>
      <c r="C54" s="1"/>
      <c r="D54" s="1"/>
      <c r="E54" s="24"/>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2">
      <c r="A55" s="1"/>
      <c r="B55" s="1"/>
      <c r="C55" s="1" t="s">
        <v>119</v>
      </c>
      <c r="D55" s="2">
        <f>100-D56</f>
        <v>90</v>
      </c>
      <c r="E55" s="26">
        <v>97.2</v>
      </c>
      <c r="F55" s="1" t="s">
        <v>33</v>
      </c>
      <c r="G55" s="1" t="s">
        <v>437</v>
      </c>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2">
      <c r="A56" s="1"/>
      <c r="B56" s="1"/>
      <c r="C56" s="1" t="s">
        <v>120</v>
      </c>
      <c r="D56" s="2">
        <v>10</v>
      </c>
      <c r="E56" s="26">
        <v>2.8</v>
      </c>
      <c r="F56" s="1" t="s">
        <v>33</v>
      </c>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x14ac:dyDescent="0.2">
      <c r="A58" s="1"/>
      <c r="B58" s="5" t="s">
        <v>121</v>
      </c>
      <c r="C58" s="1"/>
      <c r="D58" s="1"/>
      <c r="E58" s="24"/>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x14ac:dyDescent="0.2">
      <c r="A59" s="1"/>
      <c r="B59" s="1"/>
      <c r="C59" s="1" t="s">
        <v>122</v>
      </c>
      <c r="D59" s="1" t="s">
        <v>373</v>
      </c>
      <c r="E59" s="26">
        <v>89.2</v>
      </c>
      <c r="F59" s="1" t="s">
        <v>33</v>
      </c>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x14ac:dyDescent="0.2">
      <c r="A60" s="1"/>
      <c r="B60" s="1"/>
      <c r="C60" s="1" t="s">
        <v>108</v>
      </c>
      <c r="D60" s="1" t="s">
        <v>373</v>
      </c>
      <c r="E60" s="26">
        <v>10.8</v>
      </c>
      <c r="F60" s="1" t="s">
        <v>33</v>
      </c>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x14ac:dyDescent="0.2">
      <c r="A61" s="1"/>
      <c r="B61" s="1"/>
      <c r="C61" s="1" t="s">
        <v>123</v>
      </c>
      <c r="D61" s="1" t="s">
        <v>373</v>
      </c>
      <c r="E61" s="26">
        <v>0</v>
      </c>
      <c r="F61" s="1" t="s">
        <v>33</v>
      </c>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x14ac:dyDescent="0.2">
      <c r="A63" s="5" t="s">
        <v>124</v>
      </c>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x14ac:dyDescent="0.2">
      <c r="A65" s="1"/>
      <c r="B65" s="5" t="s">
        <v>98</v>
      </c>
      <c r="C65" s="1"/>
      <c r="D65" s="1"/>
      <c r="E65" s="24"/>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x14ac:dyDescent="0.2">
      <c r="A66" s="1"/>
      <c r="B66" s="1"/>
      <c r="C66" s="1" t="s">
        <v>372</v>
      </c>
      <c r="D66" s="16">
        <v>1.1000000000000001</v>
      </c>
      <c r="E66" s="24">
        <v>0</v>
      </c>
      <c r="F66" s="1" t="s">
        <v>10</v>
      </c>
      <c r="G66" s="1" t="s">
        <v>424</v>
      </c>
      <c r="H66" s="1"/>
      <c r="I66" s="1"/>
      <c r="J66" s="1"/>
      <c r="K66" s="1"/>
      <c r="L66" s="1"/>
      <c r="M66" s="1"/>
      <c r="N66" s="1"/>
      <c r="O66" s="1"/>
      <c r="P66" s="1"/>
      <c r="Q66" s="1"/>
      <c r="R66" s="1"/>
      <c r="S66" s="1"/>
      <c r="T66" s="1"/>
      <c r="U66" s="1"/>
      <c r="V66" s="1"/>
      <c r="W66" s="1"/>
      <c r="X66" s="1"/>
      <c r="Y66" s="1"/>
      <c r="Z66" s="1"/>
      <c r="AA66" s="1"/>
      <c r="AB66" s="1"/>
      <c r="AC66" s="1"/>
      <c r="AD66" s="1"/>
      <c r="AE66" s="1"/>
      <c r="AF66" s="1"/>
    </row>
    <row r="67" spans="1:32" x14ac:dyDescent="0.2">
      <c r="A67" s="1"/>
      <c r="B67" s="1"/>
      <c r="C67" s="1" t="s">
        <v>125</v>
      </c>
      <c r="D67" s="1" t="s">
        <v>373</v>
      </c>
      <c r="E67" s="26">
        <v>83.4</v>
      </c>
      <c r="F67" s="1" t="s">
        <v>33</v>
      </c>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x14ac:dyDescent="0.2">
      <c r="A68" s="1"/>
      <c r="B68" s="1"/>
      <c r="C68" s="1" t="s">
        <v>94</v>
      </c>
      <c r="D68" s="1" t="s">
        <v>373</v>
      </c>
      <c r="E68" s="26">
        <v>5.2</v>
      </c>
      <c r="F68" s="1" t="s">
        <v>33</v>
      </c>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x14ac:dyDescent="0.2">
      <c r="A69" s="1"/>
      <c r="B69" s="1"/>
      <c r="C69" s="1" t="s">
        <v>126</v>
      </c>
      <c r="D69" s="1" t="s">
        <v>373</v>
      </c>
      <c r="E69" s="26">
        <v>11.4</v>
      </c>
      <c r="F69" s="1" t="s">
        <v>33</v>
      </c>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2">
      <c r="A71" s="1"/>
      <c r="B71" s="5" t="s">
        <v>127</v>
      </c>
      <c r="C71" s="1"/>
      <c r="D71" s="1"/>
      <c r="E71" s="24"/>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x14ac:dyDescent="0.2">
      <c r="A72" s="1"/>
      <c r="B72" s="1"/>
      <c r="C72" s="1" t="s">
        <v>48</v>
      </c>
      <c r="D72" s="2">
        <v>3.2</v>
      </c>
      <c r="E72" s="26">
        <v>0</v>
      </c>
      <c r="F72" s="1" t="s">
        <v>33</v>
      </c>
      <c r="G72" s="1" t="s">
        <v>424</v>
      </c>
      <c r="H72" s="1"/>
      <c r="I72" s="1"/>
      <c r="J72" s="1"/>
      <c r="K72" s="1"/>
      <c r="L72" s="1"/>
      <c r="M72" s="1"/>
      <c r="N72" s="1"/>
      <c r="O72" s="1"/>
      <c r="P72" s="1"/>
      <c r="Q72" s="1"/>
      <c r="R72" s="1"/>
      <c r="S72" s="1"/>
      <c r="T72" s="1"/>
      <c r="U72" s="1"/>
      <c r="V72" s="1"/>
      <c r="W72" s="1"/>
      <c r="X72" s="1"/>
      <c r="Y72" s="1"/>
      <c r="Z72" s="1"/>
      <c r="AA72" s="1"/>
      <c r="AB72" s="1"/>
      <c r="AC72" s="1"/>
      <c r="AD72" s="1"/>
      <c r="AE72" s="1"/>
      <c r="AF72" s="1"/>
    </row>
    <row r="73" spans="1:32" x14ac:dyDescent="0.2">
      <c r="A73" s="1"/>
      <c r="B73" s="1"/>
      <c r="C73" s="1" t="s">
        <v>106</v>
      </c>
      <c r="D73" s="2">
        <v>6</v>
      </c>
      <c r="E73" s="26">
        <v>0</v>
      </c>
      <c r="F73" s="1" t="s">
        <v>33</v>
      </c>
      <c r="G73" s="1" t="s">
        <v>424</v>
      </c>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2">
      <c r="A74" s="1"/>
      <c r="B74" s="1"/>
      <c r="C74" s="1" t="s">
        <v>107</v>
      </c>
      <c r="D74" s="2">
        <v>89.6</v>
      </c>
      <c r="E74" s="26">
        <v>98.8</v>
      </c>
      <c r="F74" s="1" t="s">
        <v>33</v>
      </c>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x14ac:dyDescent="0.2">
      <c r="A75" s="1"/>
      <c r="B75" s="1"/>
      <c r="C75" s="1" t="s">
        <v>108</v>
      </c>
      <c r="D75" s="1" t="s">
        <v>373</v>
      </c>
      <c r="E75" s="26">
        <v>0.8</v>
      </c>
      <c r="F75" s="1" t="s">
        <v>33</v>
      </c>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x14ac:dyDescent="0.2">
      <c r="A76" s="1"/>
      <c r="B76" s="1"/>
      <c r="C76" s="1" t="s">
        <v>110</v>
      </c>
      <c r="D76" s="1" t="s">
        <v>373</v>
      </c>
      <c r="E76" s="26">
        <v>0.8</v>
      </c>
      <c r="F76" s="1" t="s">
        <v>33</v>
      </c>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x14ac:dyDescent="0.2">
      <c r="A77" s="1"/>
      <c r="B77" s="1"/>
      <c r="C77" s="1" t="s">
        <v>116</v>
      </c>
      <c r="D77" s="1" t="s">
        <v>373</v>
      </c>
      <c r="E77" s="26">
        <v>0.2</v>
      </c>
      <c r="F77" s="1" t="s">
        <v>33</v>
      </c>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x14ac:dyDescent="0.2">
      <c r="A78" s="1"/>
      <c r="B78" s="1"/>
      <c r="C78" s="1"/>
      <c r="D78" s="1"/>
      <c r="E78" s="24">
        <v>0.2</v>
      </c>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A79" s="1"/>
      <c r="B79" s="5" t="s">
        <v>111</v>
      </c>
      <c r="C79" s="1"/>
      <c r="D79" s="1"/>
      <c r="E79" s="24"/>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A80" s="1"/>
      <c r="B80" s="1"/>
      <c r="C80" s="1" t="s">
        <v>48</v>
      </c>
      <c r="D80" s="1" t="s">
        <v>373</v>
      </c>
      <c r="E80" s="26">
        <v>75.8</v>
      </c>
      <c r="F80" s="1" t="s">
        <v>33</v>
      </c>
      <c r="G80" s="1" t="s">
        <v>474</v>
      </c>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2">
      <c r="A81" s="1"/>
      <c r="B81" s="1"/>
      <c r="C81" s="1" t="s">
        <v>107</v>
      </c>
      <c r="D81" s="1" t="s">
        <v>373</v>
      </c>
      <c r="E81" s="26">
        <v>24.2</v>
      </c>
      <c r="F81" s="1" t="s">
        <v>33</v>
      </c>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x14ac:dyDescent="0.2">
      <c r="A82" s="1"/>
      <c r="B82" s="1"/>
      <c r="C82" s="1"/>
      <c r="D82" s="1"/>
      <c r="E82" s="24"/>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x14ac:dyDescent="0.2">
      <c r="A83" s="1"/>
      <c r="B83" s="5" t="s">
        <v>128</v>
      </c>
      <c r="C83" s="1"/>
      <c r="D83" s="1"/>
      <c r="E83" s="24"/>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x14ac:dyDescent="0.2">
      <c r="A84" s="1"/>
      <c r="B84" s="1"/>
      <c r="C84" s="1" t="s">
        <v>129</v>
      </c>
      <c r="D84" s="1" t="s">
        <v>373</v>
      </c>
      <c r="E84" s="26">
        <v>100</v>
      </c>
      <c r="F84" s="1" t="s">
        <v>33</v>
      </c>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x14ac:dyDescent="0.2">
      <c r="A85" s="1"/>
      <c r="B85" s="1"/>
      <c r="C85" s="1" t="s">
        <v>116</v>
      </c>
      <c r="D85" s="1" t="s">
        <v>373</v>
      </c>
      <c r="E85" s="26">
        <v>0</v>
      </c>
      <c r="F85" s="1" t="s">
        <v>33</v>
      </c>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x14ac:dyDescent="0.2">
      <c r="A86" s="1"/>
      <c r="B86" s="1"/>
      <c r="C86" s="1"/>
      <c r="D86" s="1"/>
      <c r="E86" s="24"/>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x14ac:dyDescent="0.2">
      <c r="A87" s="5" t="s">
        <v>130</v>
      </c>
      <c r="B87" s="1"/>
      <c r="C87" s="1"/>
      <c r="D87" s="1"/>
      <c r="E87" s="24"/>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x14ac:dyDescent="0.2">
      <c r="A88" s="1"/>
      <c r="B88" s="1"/>
      <c r="C88" s="1" t="s">
        <v>131</v>
      </c>
      <c r="D88" s="1"/>
      <c r="E88" s="24"/>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x14ac:dyDescent="0.2">
      <c r="A89" s="1"/>
      <c r="B89" s="1"/>
      <c r="C89" s="1"/>
      <c r="D89" s="1"/>
      <c r="E89" s="24"/>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x14ac:dyDescent="0.2">
      <c r="A90" s="1"/>
      <c r="B90" s="1"/>
      <c r="C90" s="1"/>
      <c r="D90" s="1"/>
      <c r="E90" s="24"/>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x14ac:dyDescent="0.2">
      <c r="A91" s="1"/>
      <c r="B91" s="1"/>
      <c r="C91" s="1"/>
      <c r="D91" s="1"/>
      <c r="E91" s="24"/>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x14ac:dyDescent="0.2">
      <c r="A92" s="1"/>
      <c r="B92" s="1"/>
      <c r="C92" s="1"/>
      <c r="D92" s="1"/>
      <c r="E92" s="24"/>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x14ac:dyDescent="0.2">
      <c r="A93" s="1"/>
      <c r="B93" s="1"/>
      <c r="C93" s="1"/>
      <c r="D93" s="1"/>
      <c r="E93" s="24"/>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x14ac:dyDescent="0.2">
      <c r="A94" s="1"/>
      <c r="B94" s="1"/>
      <c r="C94" s="1"/>
      <c r="D94" s="1"/>
      <c r="E94" s="24"/>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x14ac:dyDescent="0.2">
      <c r="A95" s="1"/>
      <c r="B95" s="1"/>
      <c r="C95" s="1"/>
      <c r="D95" s="1"/>
      <c r="E95" s="24"/>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x14ac:dyDescent="0.2">
      <c r="A96" s="1"/>
      <c r="B96" s="1"/>
      <c r="C96" s="1"/>
      <c r="D96" s="1"/>
      <c r="E96" s="24"/>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x14ac:dyDescent="0.2">
      <c r="A97" s="1"/>
      <c r="B97" s="1"/>
      <c r="C97" s="1"/>
      <c r="D97" s="1"/>
      <c r="E97" s="24"/>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x14ac:dyDescent="0.2">
      <c r="A99" s="1"/>
      <c r="B99" s="1"/>
      <c r="C99" s="1"/>
      <c r="D99" s="1"/>
      <c r="E99" s="24"/>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x14ac:dyDescent="0.2">
      <c r="A100" s="1"/>
      <c r="B100" s="1"/>
      <c r="C100" s="1"/>
      <c r="D100" s="1"/>
      <c r="E100" s="24"/>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x14ac:dyDescent="0.2">
      <c r="A101" s="1"/>
      <c r="B101" s="1"/>
      <c r="C101" s="1"/>
      <c r="D101" s="1"/>
      <c r="E101" s="24"/>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x14ac:dyDescent="0.2">
      <c r="A102" s="1"/>
      <c r="B102" s="1"/>
      <c r="C102" s="1"/>
      <c r="D102" s="1"/>
      <c r="E102" s="24"/>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x14ac:dyDescent="0.2">
      <c r="A103" s="1"/>
      <c r="B103" s="1"/>
      <c r="C103" s="1"/>
      <c r="D103" s="1"/>
      <c r="E103" s="24"/>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x14ac:dyDescent="0.2">
      <c r="A104" s="1"/>
      <c r="B104" s="1"/>
      <c r="C104" s="1"/>
      <c r="D104" s="1"/>
      <c r="E104" s="24"/>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x14ac:dyDescent="0.2">
      <c r="A105" s="1"/>
      <c r="B105" s="1"/>
      <c r="C105" s="1"/>
      <c r="D105" s="1"/>
      <c r="E105" s="24"/>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x14ac:dyDescent="0.2">
      <c r="A106" s="1"/>
      <c r="B106" s="1"/>
      <c r="C106" s="1"/>
      <c r="D106" s="1"/>
      <c r="E106" s="24"/>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x14ac:dyDescent="0.2">
      <c r="A107" s="1"/>
      <c r="B107" s="1"/>
      <c r="C107" s="1"/>
      <c r="D107" s="1"/>
      <c r="E107" s="2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x14ac:dyDescent="0.2">
      <c r="A108" s="1"/>
      <c r="B108" s="1"/>
      <c r="C108" s="1"/>
      <c r="D108" s="1"/>
      <c r="E108" s="24"/>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x14ac:dyDescent="0.2">
      <c r="A109" s="1"/>
      <c r="B109" s="1"/>
      <c r="C109" s="1"/>
      <c r="D109" s="1"/>
      <c r="E109" s="24"/>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x14ac:dyDescent="0.2">
      <c r="A110" s="1"/>
      <c r="B110" s="1"/>
      <c r="C110" s="1"/>
      <c r="D110" s="1"/>
      <c r="E110" s="24"/>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x14ac:dyDescent="0.2">
      <c r="A111" s="1"/>
      <c r="B111" s="1"/>
      <c r="C111" s="1"/>
      <c r="D111" s="1"/>
      <c r="E111" s="24"/>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x14ac:dyDescent="0.2">
      <c r="A112" s="1"/>
      <c r="B112" s="1"/>
      <c r="C112" s="1"/>
      <c r="D112" s="1"/>
      <c r="E112" s="24"/>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x14ac:dyDescent="0.2">
      <c r="A113" s="1"/>
      <c r="B113" s="1"/>
      <c r="C113" s="1"/>
      <c r="D113" s="1"/>
      <c r="E113" s="24"/>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x14ac:dyDescent="0.2">
      <c r="A114" s="1"/>
      <c r="B114" s="1"/>
      <c r="C114" s="1"/>
      <c r="D114" s="1"/>
      <c r="E114" s="2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x14ac:dyDescent="0.2">
      <c r="A115" s="1"/>
      <c r="B115" s="1"/>
      <c r="C115" s="1"/>
      <c r="D115" s="1"/>
      <c r="E115" s="24"/>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x14ac:dyDescent="0.2">
      <c r="A116" s="1"/>
      <c r="B116" s="1"/>
      <c r="C116" s="1"/>
      <c r="D116" s="1"/>
      <c r="E116" s="2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x14ac:dyDescent="0.2">
      <c r="A117" s="1"/>
      <c r="B117" s="1"/>
      <c r="C117" s="1"/>
      <c r="D117" s="1"/>
      <c r="E117" s="24"/>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x14ac:dyDescent="0.2">
      <c r="A118" s="1"/>
      <c r="B118" s="1"/>
      <c r="C118" s="1"/>
      <c r="D118" s="1"/>
      <c r="E118" s="24"/>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x14ac:dyDescent="0.2">
      <c r="A119" s="1"/>
      <c r="B119" s="1"/>
      <c r="C119" s="1"/>
      <c r="D119" s="1"/>
      <c r="E119" s="24"/>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x14ac:dyDescent="0.2">
      <c r="A120" s="1"/>
      <c r="B120" s="1"/>
      <c r="C120" s="1"/>
      <c r="D120" s="1"/>
      <c r="E120" s="24"/>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x14ac:dyDescent="0.2">
      <c r="A121" s="1"/>
      <c r="B121" s="1"/>
      <c r="C121" s="1"/>
      <c r="D121" s="1"/>
      <c r="E121" s="24"/>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x14ac:dyDescent="0.2">
      <c r="A122" s="1"/>
      <c r="B122" s="1"/>
      <c r="C122" s="1"/>
      <c r="D122" s="1"/>
      <c r="E122" s="24"/>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x14ac:dyDescent="0.2">
      <c r="A123" s="1"/>
      <c r="B123" s="1"/>
      <c r="C123" s="1"/>
      <c r="D123" s="1"/>
      <c r="E123" s="24"/>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x14ac:dyDescent="0.2">
      <c r="A124" s="1"/>
      <c r="B124" s="1"/>
      <c r="C124" s="1"/>
      <c r="D124" s="1"/>
      <c r="E124" s="24"/>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x14ac:dyDescent="0.2">
      <c r="A125" s="1"/>
      <c r="B125" s="1"/>
      <c r="C125" s="1"/>
      <c r="D125" s="1"/>
      <c r="E125" s="24"/>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x14ac:dyDescent="0.2">
      <c r="A126" s="1"/>
      <c r="B126" s="1"/>
      <c r="C126" s="1"/>
      <c r="D126" s="1"/>
      <c r="E126" s="24"/>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x14ac:dyDescent="0.2">
      <c r="A127" s="1"/>
      <c r="B127" s="1"/>
      <c r="C127" s="1"/>
      <c r="D127" s="1"/>
      <c r="E127" s="24"/>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x14ac:dyDescent="0.2">
      <c r="A128" s="1"/>
      <c r="B128" s="1"/>
      <c r="C128" s="1"/>
      <c r="D128" s="1"/>
      <c r="E128" s="24"/>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x14ac:dyDescent="0.2">
      <c r="A129" s="1"/>
      <c r="B129" s="1"/>
      <c r="C129" s="1"/>
      <c r="D129" s="1"/>
      <c r="E129" s="24"/>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x14ac:dyDescent="0.2">
      <c r="A130" s="1"/>
      <c r="B130" s="1"/>
      <c r="C130" s="1"/>
      <c r="D130" s="1"/>
      <c r="E130" s="24"/>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x14ac:dyDescent="0.2">
      <c r="A131" s="1"/>
      <c r="B131" s="1"/>
      <c r="C131" s="1"/>
      <c r="D131" s="1"/>
      <c r="E131" s="24"/>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x14ac:dyDescent="0.2">
      <c r="A132" s="1"/>
      <c r="B132" s="1"/>
      <c r="C132" s="1"/>
      <c r="D132" s="1"/>
      <c r="E132" s="24"/>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x14ac:dyDescent="0.2">
      <c r="A133" s="1"/>
      <c r="B133" s="1"/>
      <c r="C133" s="1"/>
      <c r="D133" s="1"/>
      <c r="E133" s="24"/>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x14ac:dyDescent="0.2">
      <c r="A134" s="1"/>
      <c r="B134" s="1"/>
      <c r="C134" s="1"/>
      <c r="D134" s="1"/>
      <c r="E134" s="24"/>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x14ac:dyDescent="0.2">
      <c r="A135" s="1"/>
      <c r="B135" s="1"/>
      <c r="C135" s="1"/>
      <c r="D135" s="1"/>
      <c r="E135" s="24"/>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x14ac:dyDescent="0.2">
      <c r="A136" s="1"/>
      <c r="B136" s="1"/>
      <c r="C136" s="1"/>
      <c r="D136" s="1"/>
      <c r="E136" s="24"/>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x14ac:dyDescent="0.2">
      <c r="A137" s="1"/>
      <c r="B137" s="1"/>
      <c r="C137" s="1"/>
      <c r="D137" s="1"/>
      <c r="E137" s="24"/>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x14ac:dyDescent="0.2">
      <c r="A138" s="1"/>
      <c r="B138" s="1"/>
      <c r="C138" s="1"/>
      <c r="D138" s="1"/>
      <c r="E138" s="24"/>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x14ac:dyDescent="0.2">
      <c r="A139" s="1"/>
      <c r="B139" s="1"/>
      <c r="C139" s="1"/>
      <c r="D139" s="1"/>
      <c r="E139" s="24"/>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x14ac:dyDescent="0.2">
      <c r="A140" s="1"/>
      <c r="B140" s="1"/>
      <c r="C140" s="1"/>
      <c r="D140" s="1"/>
      <c r="E140" s="24"/>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x14ac:dyDescent="0.2">
      <c r="A141" s="1"/>
      <c r="B141" s="1"/>
      <c r="C141" s="1"/>
      <c r="D141" s="1"/>
      <c r="E141" s="24"/>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x14ac:dyDescent="0.2">
      <c r="A142" s="1"/>
      <c r="B142" s="1"/>
      <c r="C142" s="1"/>
      <c r="D142" s="1"/>
      <c r="E142" s="24"/>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x14ac:dyDescent="0.2">
      <c r="A143" s="1"/>
      <c r="B143" s="1"/>
      <c r="C143" s="1"/>
      <c r="D143" s="1"/>
      <c r="E143" s="24"/>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x14ac:dyDescent="0.2">
      <c r="A144" s="1"/>
      <c r="B144" s="1"/>
      <c r="C144" s="1"/>
      <c r="D144" s="1"/>
      <c r="E144" s="24"/>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x14ac:dyDescent="0.2">
      <c r="A145" s="1"/>
      <c r="B145" s="1"/>
      <c r="C145" s="1"/>
      <c r="D145" s="1"/>
      <c r="E145" s="24"/>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x14ac:dyDescent="0.2">
      <c r="A146" s="1"/>
      <c r="B146" s="1"/>
      <c r="C146" s="1"/>
      <c r="D146" s="1"/>
      <c r="E146" s="24"/>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x14ac:dyDescent="0.2">
      <c r="A147" s="1"/>
      <c r="B147" s="1"/>
      <c r="C147" s="1"/>
      <c r="D147" s="1"/>
      <c r="E147" s="24"/>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x14ac:dyDescent="0.2">
      <c r="A148" s="1"/>
      <c r="B148" s="1"/>
      <c r="C148" s="1"/>
      <c r="D148" s="1"/>
      <c r="E148" s="24"/>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x14ac:dyDescent="0.2">
      <c r="A149" s="1"/>
      <c r="B149" s="1"/>
      <c r="C149" s="1"/>
      <c r="D149" s="1"/>
      <c r="E149" s="24"/>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x14ac:dyDescent="0.2">
      <c r="A150" s="1"/>
      <c r="B150" s="1"/>
      <c r="C150" s="1"/>
      <c r="D150" s="1"/>
      <c r="E150" s="24"/>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x14ac:dyDescent="0.2">
      <c r="A151" s="1"/>
      <c r="B151" s="1"/>
      <c r="C151" s="1"/>
      <c r="D151" s="1"/>
      <c r="E151" s="24"/>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x14ac:dyDescent="0.2">
      <c r="A152" s="1"/>
      <c r="B152" s="1"/>
      <c r="C152" s="1"/>
      <c r="D152" s="1"/>
      <c r="E152" s="24"/>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x14ac:dyDescent="0.2">
      <c r="A153" s="1"/>
      <c r="B153" s="1"/>
      <c r="C153" s="1"/>
      <c r="D153" s="1"/>
      <c r="E153" s="24"/>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x14ac:dyDescent="0.2">
      <c r="A154" s="1"/>
      <c r="B154" s="1"/>
      <c r="C154" s="1"/>
      <c r="D154" s="1"/>
      <c r="E154" s="24"/>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x14ac:dyDescent="0.2">
      <c r="A155" s="1"/>
      <c r="B155" s="1"/>
      <c r="C155" s="1"/>
      <c r="D155" s="1"/>
      <c r="E155" s="24"/>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x14ac:dyDescent="0.2">
      <c r="A156" s="1"/>
      <c r="B156" s="1"/>
      <c r="C156" s="1"/>
      <c r="D156" s="1"/>
      <c r="E156" s="24"/>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x14ac:dyDescent="0.2">
      <c r="A157" s="1"/>
      <c r="B157" s="1"/>
      <c r="C157" s="1"/>
      <c r="D157" s="1"/>
      <c r="E157" s="24"/>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x14ac:dyDescent="0.2">
      <c r="A158" s="1"/>
      <c r="B158" s="1"/>
      <c r="C158" s="1"/>
      <c r="D158" s="1"/>
      <c r="E158" s="24"/>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x14ac:dyDescent="0.2">
      <c r="A159" s="1"/>
      <c r="B159" s="1"/>
      <c r="C159" s="1"/>
      <c r="D159" s="1"/>
      <c r="E159" s="24"/>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x14ac:dyDescent="0.2">
      <c r="A160" s="1"/>
      <c r="B160" s="1"/>
      <c r="C160" s="1"/>
      <c r="D160" s="1"/>
      <c r="E160" s="24"/>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x14ac:dyDescent="0.2">
      <c r="A161" s="1"/>
      <c r="B161" s="1"/>
      <c r="C161" s="1"/>
      <c r="D161" s="1"/>
      <c r="E161" s="24"/>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x14ac:dyDescent="0.2">
      <c r="A162" s="1"/>
      <c r="B162" s="1"/>
      <c r="C162" s="1"/>
      <c r="D162" s="1"/>
      <c r="E162" s="24"/>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x14ac:dyDescent="0.2">
      <c r="A163" s="1"/>
      <c r="B163" s="1"/>
      <c r="C163" s="1"/>
      <c r="D163" s="1"/>
      <c r="E163" s="24"/>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x14ac:dyDescent="0.2">
      <c r="A164" s="1"/>
      <c r="B164" s="1"/>
      <c r="C164" s="1"/>
      <c r="D164" s="1"/>
      <c r="E164" s="24"/>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x14ac:dyDescent="0.2">
      <c r="A165" s="1"/>
      <c r="B165" s="1"/>
      <c r="C165" s="1"/>
      <c r="D165" s="1"/>
      <c r="E165" s="24"/>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x14ac:dyDescent="0.2">
      <c r="A166" s="1"/>
      <c r="B166" s="1"/>
      <c r="C166" s="1"/>
      <c r="D166" s="1"/>
      <c r="E166" s="24"/>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x14ac:dyDescent="0.2">
      <c r="A167" s="1"/>
      <c r="B167" s="1"/>
      <c r="C167" s="1"/>
      <c r="D167" s="1"/>
      <c r="E167" s="24"/>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x14ac:dyDescent="0.2">
      <c r="A168" s="1"/>
      <c r="B168" s="1"/>
      <c r="C168" s="1"/>
      <c r="D168" s="1"/>
      <c r="E168" s="24"/>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x14ac:dyDescent="0.2">
      <c r="A169" s="1"/>
      <c r="B169" s="1"/>
      <c r="C169" s="1"/>
      <c r="D169" s="1"/>
      <c r="E169" s="24"/>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x14ac:dyDescent="0.2">
      <c r="A170" s="1"/>
      <c r="B170" s="1"/>
      <c r="C170" s="1"/>
      <c r="D170" s="1"/>
      <c r="E170" s="24"/>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x14ac:dyDescent="0.2">
      <c r="A171" s="1"/>
      <c r="B171" s="1"/>
      <c r="C171" s="1"/>
      <c r="D171" s="1"/>
      <c r="E171" s="24"/>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C206"/>
  <sheetViews>
    <sheetView workbookViewId="0">
      <pane ySplit="4" topLeftCell="A28" activePane="bottomLeft" state="frozen"/>
      <selection pane="bottomLeft"/>
    </sheetView>
  </sheetViews>
  <sheetFormatPr baseColWidth="10" defaultRowHeight="16" x14ac:dyDescent="0.2"/>
  <cols>
    <col min="2" max="2" width="24.33203125" customWidth="1"/>
    <col min="3" max="3" width="25" customWidth="1"/>
    <col min="4" max="4" width="13.83203125" customWidth="1"/>
    <col min="5" max="5" width="13.5" style="27" customWidth="1"/>
    <col min="9" max="9" width="12" customWidth="1"/>
  </cols>
  <sheetData>
    <row r="1" spans="1:29" x14ac:dyDescent="0.2">
      <c r="A1" s="3"/>
      <c r="B1" s="1"/>
      <c r="C1" s="1"/>
      <c r="D1" s="1"/>
      <c r="E1" s="24"/>
      <c r="F1" s="1"/>
      <c r="G1" s="1"/>
      <c r="H1" s="1"/>
      <c r="I1" s="1"/>
      <c r="J1" s="1"/>
      <c r="K1" s="1"/>
      <c r="L1" s="1"/>
      <c r="M1" s="1"/>
      <c r="N1" s="1"/>
      <c r="O1" s="1"/>
      <c r="P1" s="1"/>
      <c r="Q1" s="1"/>
      <c r="R1" s="1"/>
      <c r="S1" s="1"/>
      <c r="T1" s="1"/>
      <c r="U1" s="1"/>
      <c r="V1" s="1"/>
      <c r="W1" s="1"/>
      <c r="X1" s="1"/>
      <c r="Y1" s="1"/>
      <c r="Z1" s="1"/>
      <c r="AA1" s="1"/>
      <c r="AB1" s="1"/>
      <c r="AC1" s="1"/>
    </row>
    <row r="2" spans="1:29" ht="21" x14ac:dyDescent="0.25">
      <c r="A2" s="1"/>
      <c r="B2" s="6" t="s">
        <v>172</v>
      </c>
      <c r="C2" s="1"/>
      <c r="D2" s="1"/>
      <c r="E2" s="24"/>
      <c r="F2" s="1"/>
      <c r="G2" s="1"/>
      <c r="H2" s="1"/>
      <c r="I2" s="1"/>
      <c r="J2" s="1"/>
      <c r="K2" s="1"/>
      <c r="L2" s="1"/>
      <c r="M2" s="1"/>
      <c r="N2" s="1"/>
      <c r="O2" s="1"/>
      <c r="P2" s="1"/>
      <c r="Q2" s="1"/>
      <c r="R2" s="1"/>
      <c r="S2" s="1"/>
      <c r="T2" s="1"/>
      <c r="U2" s="1"/>
      <c r="V2" s="1"/>
      <c r="W2" s="1"/>
      <c r="X2" s="1"/>
      <c r="Y2" s="1"/>
      <c r="Z2" s="1"/>
      <c r="AA2" s="1"/>
      <c r="AB2" s="1"/>
      <c r="AC2" s="1"/>
    </row>
    <row r="3" spans="1:29"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row>
    <row r="4" spans="1:29" x14ac:dyDescent="0.2">
      <c r="A4" s="1"/>
      <c r="B4" s="5" t="s">
        <v>1</v>
      </c>
      <c r="C4" s="5" t="s">
        <v>9</v>
      </c>
      <c r="D4" s="5" t="s">
        <v>487</v>
      </c>
      <c r="E4" s="25" t="s">
        <v>19</v>
      </c>
      <c r="F4" s="5" t="s">
        <v>12</v>
      </c>
      <c r="G4" s="1"/>
      <c r="H4" s="1"/>
      <c r="I4" s="1"/>
      <c r="J4" s="1"/>
      <c r="K4" s="1"/>
      <c r="L4" s="1"/>
      <c r="M4" s="1"/>
      <c r="N4" s="1"/>
      <c r="O4" s="1"/>
      <c r="P4" s="1"/>
      <c r="Q4" s="1"/>
      <c r="R4" s="1"/>
      <c r="S4" s="1"/>
      <c r="T4" s="1"/>
      <c r="U4" s="1"/>
      <c r="V4" s="1"/>
      <c r="W4" s="1"/>
      <c r="X4" s="1"/>
      <c r="Y4" s="1"/>
      <c r="Z4" s="1"/>
      <c r="AA4" s="1"/>
      <c r="AB4" s="1"/>
      <c r="AC4" s="1"/>
    </row>
    <row r="5" spans="1:29"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row>
    <row r="6" spans="1:29" x14ac:dyDescent="0.2">
      <c r="A6" s="1"/>
      <c r="B6" s="5" t="s">
        <v>132</v>
      </c>
      <c r="C6" s="1"/>
      <c r="D6" s="1"/>
      <c r="E6" s="24"/>
      <c r="F6" s="1"/>
      <c r="G6" s="1"/>
      <c r="H6" s="1"/>
      <c r="I6" s="1"/>
      <c r="J6" s="1"/>
      <c r="K6" s="1"/>
      <c r="L6" s="1"/>
      <c r="M6" s="1"/>
      <c r="N6" s="1"/>
      <c r="O6" s="1"/>
      <c r="P6" s="1"/>
      <c r="Q6" s="1"/>
      <c r="R6" s="1"/>
      <c r="S6" s="1"/>
      <c r="T6" s="1"/>
      <c r="U6" s="1"/>
      <c r="V6" s="1"/>
      <c r="W6" s="1"/>
      <c r="X6" s="1"/>
      <c r="Y6" s="1"/>
      <c r="Z6" s="1"/>
      <c r="AA6" s="1"/>
      <c r="AB6" s="1"/>
      <c r="AC6" s="1"/>
    </row>
    <row r="7" spans="1:29" x14ac:dyDescent="0.2">
      <c r="A7" s="1"/>
      <c r="B7" s="1"/>
      <c r="C7" s="1" t="s">
        <v>133</v>
      </c>
      <c r="D7" s="16">
        <v>19.8</v>
      </c>
      <c r="E7" s="24">
        <v>0</v>
      </c>
      <c r="F7" s="1" t="s">
        <v>33</v>
      </c>
      <c r="G7" s="1" t="s">
        <v>449</v>
      </c>
      <c r="H7" s="1"/>
      <c r="I7" s="1"/>
      <c r="J7" s="1"/>
      <c r="K7" s="1"/>
      <c r="L7" s="1"/>
      <c r="M7" s="1"/>
      <c r="N7" s="1"/>
      <c r="O7" s="1"/>
      <c r="P7" s="1"/>
      <c r="Q7" s="1"/>
      <c r="R7" s="1"/>
      <c r="S7" s="1"/>
      <c r="T7" s="1"/>
      <c r="U7" s="1"/>
      <c r="V7" s="1"/>
      <c r="W7" s="1"/>
      <c r="X7" s="1"/>
      <c r="Y7" s="1"/>
      <c r="Z7" s="1"/>
      <c r="AA7" s="1"/>
      <c r="AB7" s="1"/>
      <c r="AC7" s="1"/>
    </row>
    <row r="8" spans="1:29" x14ac:dyDescent="0.2">
      <c r="A8" s="1"/>
      <c r="B8" s="1"/>
      <c r="C8" s="1"/>
      <c r="D8" s="1"/>
      <c r="E8" s="24"/>
      <c r="F8" s="1"/>
      <c r="G8" s="7" t="s">
        <v>438</v>
      </c>
      <c r="H8" s="1"/>
      <c r="I8" s="1"/>
      <c r="J8" s="1"/>
      <c r="K8" s="1"/>
      <c r="L8" s="1"/>
      <c r="M8" s="1"/>
      <c r="N8" s="1"/>
      <c r="O8" s="1"/>
      <c r="P8" s="1"/>
      <c r="Q8" s="1"/>
      <c r="R8" s="1"/>
      <c r="S8" s="1"/>
      <c r="T8" s="1"/>
      <c r="U8" s="1"/>
      <c r="V8" s="1"/>
      <c r="W8" s="1"/>
      <c r="X8" s="1"/>
      <c r="Y8" s="1"/>
      <c r="Z8" s="1"/>
      <c r="AA8" s="1"/>
      <c r="AB8" s="1"/>
      <c r="AC8" s="1"/>
    </row>
    <row r="9" spans="1:29" x14ac:dyDescent="0.2">
      <c r="A9" s="1"/>
      <c r="B9" s="5" t="s">
        <v>134</v>
      </c>
      <c r="C9" s="1"/>
      <c r="D9" s="1"/>
      <c r="E9" s="24"/>
      <c r="F9" s="1"/>
      <c r="G9" s="1" t="s">
        <v>439</v>
      </c>
      <c r="H9" s="1"/>
      <c r="I9" s="1"/>
      <c r="J9" s="1"/>
      <c r="K9" s="1"/>
      <c r="L9" s="1"/>
      <c r="M9" s="1"/>
      <c r="N9" s="1"/>
      <c r="O9" s="1"/>
      <c r="P9" s="1"/>
      <c r="Q9" s="1"/>
      <c r="R9" s="1"/>
      <c r="S9" s="1"/>
      <c r="T9" s="1"/>
      <c r="U9" s="1"/>
      <c r="V9" s="1"/>
      <c r="W9" s="1"/>
      <c r="X9" s="1"/>
      <c r="Y9" s="1"/>
      <c r="Z9" s="1"/>
      <c r="AA9" s="1"/>
      <c r="AB9" s="1"/>
      <c r="AC9" s="1"/>
    </row>
    <row r="10" spans="1:29" x14ac:dyDescent="0.2">
      <c r="A10" s="1"/>
      <c r="B10" s="1"/>
      <c r="C10" s="1" t="s">
        <v>134</v>
      </c>
      <c r="D10" s="23">
        <f>100*1.007^15*0.992^15</f>
        <v>98.427655517293204</v>
      </c>
      <c r="E10" s="24">
        <v>100</v>
      </c>
      <c r="F10" s="1" t="s">
        <v>10</v>
      </c>
      <c r="G10" s="1"/>
      <c r="H10" s="1"/>
      <c r="I10" s="1"/>
      <c r="J10" s="1"/>
      <c r="K10" s="1"/>
      <c r="L10" s="1"/>
      <c r="M10" s="1"/>
      <c r="N10" s="1"/>
      <c r="O10" s="1"/>
      <c r="P10" s="1"/>
      <c r="Q10" s="1"/>
      <c r="R10" s="1"/>
      <c r="S10" s="1"/>
      <c r="T10" s="1"/>
      <c r="U10" s="1"/>
      <c r="V10" s="1"/>
      <c r="W10" s="1"/>
      <c r="X10" s="1"/>
      <c r="Y10" s="1"/>
      <c r="Z10" s="1"/>
      <c r="AA10" s="1"/>
      <c r="AB10" s="1"/>
      <c r="AC10" s="1"/>
    </row>
    <row r="11" spans="1:29" x14ac:dyDescent="0.2">
      <c r="A11" s="1"/>
      <c r="B11" s="7" t="s">
        <v>135</v>
      </c>
      <c r="C11" s="1"/>
      <c r="D11" s="1"/>
      <c r="E11" s="24"/>
      <c r="F11" s="1"/>
      <c r="G11" s="1"/>
      <c r="H11" s="1"/>
      <c r="I11" s="1"/>
      <c r="J11" s="1"/>
      <c r="K11" s="1"/>
      <c r="L11" s="1"/>
      <c r="M11" s="1"/>
      <c r="N11" s="1"/>
      <c r="O11" s="1"/>
      <c r="P11" s="1"/>
      <c r="Q11" s="1"/>
      <c r="R11" s="1"/>
      <c r="S11" s="1"/>
      <c r="T11" s="1"/>
      <c r="U11" s="1"/>
      <c r="V11" s="1"/>
      <c r="W11" s="1"/>
      <c r="X11" s="1"/>
      <c r="Y11" s="1"/>
      <c r="Z11" s="1"/>
      <c r="AA11" s="1"/>
      <c r="AB11" s="1"/>
      <c r="AC11" s="1"/>
    </row>
    <row r="12" spans="1:29" x14ac:dyDescent="0.2">
      <c r="A12" s="1"/>
      <c r="B12" s="7"/>
      <c r="C12" s="1" t="s">
        <v>136</v>
      </c>
      <c r="D12" s="1" t="s">
        <v>373</v>
      </c>
      <c r="E12" s="24">
        <v>98.5</v>
      </c>
      <c r="F12" s="1" t="s">
        <v>33</v>
      </c>
      <c r="G12" s="1" t="s">
        <v>371</v>
      </c>
      <c r="H12" s="1"/>
      <c r="I12" s="1"/>
      <c r="J12" s="14"/>
      <c r="K12" s="1"/>
      <c r="L12" s="1"/>
      <c r="M12" s="1"/>
      <c r="N12" s="1"/>
      <c r="O12" s="1"/>
      <c r="P12" s="1"/>
      <c r="Q12" s="1"/>
      <c r="R12" s="1"/>
      <c r="S12" s="1"/>
      <c r="T12" s="1"/>
      <c r="U12" s="1"/>
      <c r="V12" s="1"/>
      <c r="W12" s="1"/>
      <c r="X12" s="1"/>
      <c r="Y12" s="1"/>
      <c r="Z12" s="1"/>
      <c r="AA12" s="1"/>
      <c r="AB12" s="1"/>
      <c r="AC12" s="1"/>
    </row>
    <row r="13" spans="1:29" x14ac:dyDescent="0.2">
      <c r="A13" s="1"/>
      <c r="B13" s="7"/>
      <c r="C13" s="1" t="s">
        <v>137</v>
      </c>
      <c r="D13" s="1" t="s">
        <v>373</v>
      </c>
      <c r="E13" s="24">
        <v>0</v>
      </c>
      <c r="F13" s="1" t="s">
        <v>33</v>
      </c>
      <c r="G13" s="1"/>
      <c r="H13" s="1"/>
      <c r="I13" s="1"/>
      <c r="J13" s="1"/>
      <c r="K13" s="1"/>
      <c r="L13" s="1"/>
      <c r="M13" s="1"/>
      <c r="N13" s="1"/>
      <c r="O13" s="1"/>
      <c r="P13" s="1"/>
      <c r="Q13" s="1"/>
      <c r="R13" s="1"/>
      <c r="S13" s="1"/>
      <c r="T13" s="1"/>
      <c r="U13" s="1"/>
      <c r="V13" s="1"/>
      <c r="W13" s="1"/>
      <c r="X13" s="1"/>
      <c r="Y13" s="1"/>
      <c r="Z13" s="1"/>
      <c r="AA13" s="1"/>
      <c r="AB13" s="1"/>
      <c r="AC13" s="1"/>
    </row>
    <row r="14" spans="1:29" x14ac:dyDescent="0.2">
      <c r="A14" s="1"/>
      <c r="B14" s="7"/>
      <c r="C14" s="1" t="s">
        <v>138</v>
      </c>
      <c r="D14" s="1" t="s">
        <v>373</v>
      </c>
      <c r="E14" s="24">
        <v>0</v>
      </c>
      <c r="F14" s="1" t="s">
        <v>33</v>
      </c>
      <c r="G14" s="1"/>
      <c r="H14" s="1"/>
      <c r="I14" s="1"/>
      <c r="J14" s="1"/>
      <c r="K14" s="1"/>
      <c r="L14" s="14"/>
      <c r="M14" s="1"/>
      <c r="N14" s="1"/>
      <c r="O14" s="1"/>
      <c r="P14" s="1"/>
      <c r="Q14" s="1"/>
      <c r="R14" s="1"/>
      <c r="S14" s="1"/>
      <c r="T14" s="1"/>
      <c r="U14" s="1"/>
      <c r="V14" s="1"/>
      <c r="W14" s="1"/>
      <c r="X14" s="1"/>
      <c r="Y14" s="1"/>
      <c r="Z14" s="1"/>
      <c r="AA14" s="1"/>
      <c r="AB14" s="1"/>
      <c r="AC14" s="1"/>
    </row>
    <row r="15" spans="1:29" x14ac:dyDescent="0.2">
      <c r="A15" s="1"/>
      <c r="B15" s="7"/>
      <c r="C15" s="1" t="s">
        <v>139</v>
      </c>
      <c r="D15" s="1" t="s">
        <v>373</v>
      </c>
      <c r="E15" s="24">
        <v>1.5</v>
      </c>
      <c r="F15" s="1" t="s">
        <v>33</v>
      </c>
      <c r="G15" s="1"/>
      <c r="H15" s="1"/>
      <c r="I15" s="1"/>
      <c r="J15" s="1"/>
      <c r="K15" s="1"/>
      <c r="L15" s="1"/>
      <c r="M15" s="1"/>
      <c r="N15" s="1"/>
      <c r="O15" s="1"/>
      <c r="P15" s="1"/>
      <c r="Q15" s="1"/>
      <c r="R15" s="1"/>
      <c r="S15" s="1"/>
      <c r="T15" s="1"/>
      <c r="U15" s="1"/>
      <c r="V15" s="1"/>
      <c r="W15" s="1"/>
      <c r="X15" s="1"/>
      <c r="Y15" s="1"/>
      <c r="Z15" s="1"/>
      <c r="AA15" s="1"/>
      <c r="AB15" s="1"/>
      <c r="AC15" s="1"/>
    </row>
    <row r="16" spans="1:29" x14ac:dyDescent="0.2">
      <c r="A16" s="1"/>
      <c r="B16" s="7" t="s">
        <v>140</v>
      </c>
      <c r="C16" s="1"/>
      <c r="D16" s="1"/>
      <c r="E16" s="24"/>
      <c r="F16" s="1"/>
      <c r="G16" s="1"/>
      <c r="H16" s="1"/>
      <c r="I16" s="1"/>
      <c r="J16" s="1"/>
      <c r="K16" s="1"/>
      <c r="L16" s="1"/>
      <c r="M16" s="1"/>
      <c r="N16" s="1"/>
      <c r="O16" s="1"/>
      <c r="P16" s="1"/>
      <c r="Q16" s="1"/>
      <c r="R16" s="1"/>
      <c r="S16" s="1"/>
      <c r="T16" s="1"/>
      <c r="U16" s="1"/>
      <c r="V16" s="1"/>
      <c r="W16" s="1"/>
      <c r="X16" s="1"/>
      <c r="Y16" s="1"/>
      <c r="Z16" s="1"/>
      <c r="AA16" s="1"/>
      <c r="AB16" s="1"/>
      <c r="AC16" s="1"/>
    </row>
    <row r="17" spans="1:29" x14ac:dyDescent="0.2">
      <c r="A17" s="1"/>
      <c r="B17" s="1"/>
      <c r="C17" s="1" t="s">
        <v>141</v>
      </c>
      <c r="D17" s="1" t="s">
        <v>373</v>
      </c>
      <c r="E17" s="24">
        <v>0</v>
      </c>
      <c r="F17" s="1" t="s">
        <v>33</v>
      </c>
      <c r="G17" s="1"/>
      <c r="H17" s="1"/>
      <c r="I17" s="1"/>
      <c r="J17" s="1"/>
      <c r="K17" s="1"/>
      <c r="L17" s="1"/>
      <c r="M17" s="1"/>
      <c r="N17" s="1"/>
      <c r="O17" s="1"/>
      <c r="P17" s="1"/>
      <c r="Q17" s="1"/>
      <c r="R17" s="1"/>
      <c r="S17" s="1"/>
      <c r="T17" s="1"/>
      <c r="U17" s="1"/>
      <c r="V17" s="1"/>
      <c r="W17" s="1"/>
      <c r="X17" s="1"/>
      <c r="Y17" s="1"/>
      <c r="Z17" s="1"/>
      <c r="AA17" s="1"/>
      <c r="AB17" s="1"/>
      <c r="AC17" s="1"/>
    </row>
    <row r="18" spans="1:29" x14ac:dyDescent="0.2">
      <c r="A18" s="1"/>
      <c r="B18" s="1"/>
      <c r="C18" s="1"/>
      <c r="D18" s="1"/>
      <c r="E18" s="24"/>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
      <c r="A19" s="1"/>
      <c r="B19" s="1"/>
      <c r="C19" s="1"/>
      <c r="D19" s="1"/>
      <c r="E19" s="24"/>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
      <c r="A20" s="1"/>
      <c r="B20" s="1"/>
      <c r="C20" s="1"/>
      <c r="D20" s="1"/>
      <c r="E20" s="24"/>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
      <c r="A21" s="1"/>
      <c r="B21" s="1"/>
      <c r="C21" s="1"/>
      <c r="D21" s="1"/>
      <c r="E21" s="24"/>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
      <c r="A22" s="1"/>
      <c r="B22" s="5" t="s">
        <v>142</v>
      </c>
      <c r="C22" s="1"/>
      <c r="D22" s="1"/>
      <c r="E22" s="24"/>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
      <c r="A23" s="1"/>
      <c r="B23" s="1"/>
      <c r="C23" s="1" t="s">
        <v>142</v>
      </c>
      <c r="D23" s="23">
        <f>100*1.007^15*0.992^15</f>
        <v>98.427655517293204</v>
      </c>
      <c r="E23" s="24">
        <v>100</v>
      </c>
      <c r="F23" s="1" t="s">
        <v>10</v>
      </c>
      <c r="G23" s="1"/>
      <c r="H23" s="1"/>
      <c r="I23" s="1"/>
      <c r="J23" s="1"/>
      <c r="K23" s="1"/>
      <c r="L23" s="1"/>
      <c r="M23" s="1"/>
      <c r="N23" s="1"/>
      <c r="O23" s="1"/>
      <c r="P23" s="1"/>
      <c r="Q23" s="1"/>
      <c r="R23" s="1"/>
      <c r="S23" s="1"/>
      <c r="T23" s="1"/>
      <c r="U23" s="1"/>
      <c r="V23" s="1"/>
      <c r="W23" s="1"/>
      <c r="X23" s="1"/>
      <c r="Y23" s="1"/>
      <c r="Z23" s="1"/>
      <c r="AA23" s="1"/>
      <c r="AB23" s="1"/>
      <c r="AC23" s="1"/>
    </row>
    <row r="24" spans="1:29" x14ac:dyDescent="0.2">
      <c r="A24" s="1"/>
      <c r="B24" s="7" t="s">
        <v>135</v>
      </c>
      <c r="C24" s="1"/>
      <c r="D24" s="1"/>
      <c r="E24" s="24"/>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
      <c r="A25" s="1"/>
      <c r="B25" s="7"/>
      <c r="C25" s="1" t="s">
        <v>143</v>
      </c>
      <c r="D25" s="1" t="s">
        <v>373</v>
      </c>
      <c r="E25" s="24">
        <v>80</v>
      </c>
      <c r="F25" s="1" t="s">
        <v>33</v>
      </c>
      <c r="G25" s="1"/>
      <c r="H25" s="1"/>
      <c r="I25" s="1"/>
      <c r="J25" s="14"/>
      <c r="K25" s="1"/>
      <c r="L25" s="1"/>
      <c r="M25" s="1"/>
      <c r="N25" s="1"/>
      <c r="O25" s="1"/>
      <c r="P25" s="1"/>
      <c r="Q25" s="1"/>
      <c r="R25" s="1"/>
      <c r="S25" s="1"/>
      <c r="T25" s="1"/>
      <c r="U25" s="1"/>
      <c r="V25" s="1"/>
      <c r="W25" s="1"/>
      <c r="X25" s="1"/>
      <c r="Y25" s="1"/>
      <c r="Z25" s="1"/>
      <c r="AA25" s="1"/>
      <c r="AB25" s="1"/>
      <c r="AC25" s="1"/>
    </row>
    <row r="26" spans="1:29" x14ac:dyDescent="0.2">
      <c r="A26" s="1"/>
      <c r="B26" s="7"/>
      <c r="C26" s="1" t="s">
        <v>144</v>
      </c>
      <c r="D26" s="1" t="s">
        <v>373</v>
      </c>
      <c r="E26" s="24">
        <v>0</v>
      </c>
      <c r="F26" s="1" t="s">
        <v>33</v>
      </c>
      <c r="G26" s="1"/>
      <c r="H26" s="1"/>
      <c r="I26" s="1"/>
      <c r="J26" s="1"/>
      <c r="K26" s="1"/>
      <c r="L26" s="1"/>
      <c r="M26" s="1"/>
      <c r="N26" s="1"/>
      <c r="O26" s="1"/>
      <c r="P26" s="1"/>
      <c r="Q26" s="1"/>
      <c r="R26" s="1"/>
      <c r="S26" s="1"/>
      <c r="T26" s="1"/>
      <c r="U26" s="1"/>
      <c r="V26" s="1"/>
      <c r="W26" s="1"/>
      <c r="X26" s="1"/>
      <c r="Y26" s="1"/>
      <c r="Z26" s="1"/>
      <c r="AA26" s="1"/>
      <c r="AB26" s="1"/>
      <c r="AC26" s="1"/>
    </row>
    <row r="27" spans="1:29" x14ac:dyDescent="0.2">
      <c r="A27" s="1"/>
      <c r="B27" s="7"/>
      <c r="C27" s="1" t="s">
        <v>145</v>
      </c>
      <c r="D27" s="1" t="s">
        <v>373</v>
      </c>
      <c r="E27" s="24">
        <v>0</v>
      </c>
      <c r="F27" s="1" t="s">
        <v>33</v>
      </c>
      <c r="G27" s="1"/>
      <c r="H27" s="1"/>
      <c r="I27" s="1"/>
      <c r="J27" s="1"/>
      <c r="K27" s="1"/>
      <c r="L27" s="14"/>
      <c r="M27" s="1"/>
      <c r="N27" s="1"/>
      <c r="O27" s="1"/>
      <c r="P27" s="1"/>
      <c r="Q27" s="1"/>
      <c r="R27" s="1"/>
      <c r="S27" s="1"/>
      <c r="T27" s="1"/>
      <c r="U27" s="1"/>
      <c r="V27" s="1"/>
      <c r="W27" s="1"/>
      <c r="X27" s="1"/>
      <c r="Y27" s="1"/>
      <c r="Z27" s="1"/>
      <c r="AA27" s="1"/>
      <c r="AB27" s="1"/>
      <c r="AC27" s="1"/>
    </row>
    <row r="28" spans="1:29" x14ac:dyDescent="0.2">
      <c r="A28" s="1"/>
      <c r="B28" s="7"/>
      <c r="C28" s="1" t="s">
        <v>146</v>
      </c>
      <c r="D28" s="1" t="s">
        <v>373</v>
      </c>
      <c r="E28" s="24">
        <v>20</v>
      </c>
      <c r="F28" s="1" t="s">
        <v>33</v>
      </c>
      <c r="G28" s="1"/>
      <c r="H28" s="1"/>
      <c r="I28" s="1"/>
      <c r="J28" s="1"/>
      <c r="K28" s="1"/>
      <c r="L28" s="1"/>
      <c r="M28" s="1"/>
      <c r="N28" s="1"/>
      <c r="O28" s="1"/>
      <c r="P28" s="1"/>
      <c r="Q28" s="1"/>
      <c r="R28" s="1"/>
      <c r="S28" s="1"/>
      <c r="T28" s="1"/>
      <c r="U28" s="1"/>
      <c r="V28" s="1"/>
      <c r="W28" s="1"/>
      <c r="X28" s="1"/>
      <c r="Y28" s="1"/>
      <c r="Z28" s="1"/>
      <c r="AA28" s="1"/>
      <c r="AB28" s="1"/>
      <c r="AC28" s="1"/>
    </row>
    <row r="29" spans="1:29" x14ac:dyDescent="0.2">
      <c r="A29" s="1"/>
      <c r="B29" s="1"/>
      <c r="C29" s="1"/>
      <c r="D29" s="1"/>
      <c r="E29" s="24"/>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
      <c r="A30" s="1"/>
      <c r="B30" s="5" t="s">
        <v>147</v>
      </c>
      <c r="C30" s="1"/>
      <c r="D30" s="1"/>
      <c r="E30" s="24"/>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
      <c r="A31" s="1"/>
      <c r="B31" s="1"/>
      <c r="C31" s="1" t="s">
        <v>147</v>
      </c>
      <c r="D31" s="23">
        <f>100*1.007^15</f>
        <v>111.0304393430589</v>
      </c>
      <c r="E31" s="24">
        <v>100</v>
      </c>
      <c r="F31" s="1" t="s">
        <v>33</v>
      </c>
      <c r="G31" s="1"/>
      <c r="H31" s="1"/>
      <c r="I31" s="1"/>
      <c r="J31" s="1"/>
      <c r="K31" s="1"/>
      <c r="L31" s="1"/>
      <c r="M31" s="1"/>
      <c r="N31" s="1"/>
      <c r="O31" s="1"/>
      <c r="P31" s="1"/>
      <c r="Q31" s="1"/>
      <c r="R31" s="1"/>
      <c r="S31" s="1"/>
      <c r="T31" s="1"/>
      <c r="U31" s="1"/>
      <c r="V31" s="1"/>
      <c r="W31" s="1"/>
      <c r="X31" s="1"/>
      <c r="Y31" s="1"/>
      <c r="Z31" s="1"/>
      <c r="AA31" s="1"/>
      <c r="AB31" s="1"/>
      <c r="AC31" s="1"/>
    </row>
    <row r="32" spans="1:29" x14ac:dyDescent="0.2">
      <c r="A32" s="1"/>
      <c r="B32" s="7" t="s">
        <v>150</v>
      </c>
      <c r="C32" s="1"/>
      <c r="D32" s="1"/>
      <c r="E32" s="24"/>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
      <c r="A33" s="1"/>
      <c r="B33" s="1"/>
      <c r="C33" s="1" t="s">
        <v>148</v>
      </c>
      <c r="D33" s="1">
        <v>0.8</v>
      </c>
      <c r="E33" s="24">
        <v>0</v>
      </c>
      <c r="F33" s="1" t="s">
        <v>10</v>
      </c>
      <c r="G33" s="1"/>
      <c r="H33" s="1"/>
      <c r="I33" s="1"/>
      <c r="J33" s="14"/>
      <c r="K33" s="1"/>
      <c r="L33" s="1"/>
      <c r="M33" s="1"/>
      <c r="N33" s="1"/>
      <c r="O33" s="1"/>
      <c r="P33" s="1"/>
      <c r="Q33" s="1"/>
      <c r="R33" s="1"/>
      <c r="S33" s="1"/>
      <c r="T33" s="1"/>
      <c r="U33" s="1"/>
      <c r="V33" s="1"/>
      <c r="W33" s="1"/>
      <c r="X33" s="1"/>
      <c r="Y33" s="1"/>
      <c r="Z33" s="1"/>
      <c r="AA33" s="1"/>
      <c r="AB33" s="1"/>
      <c r="AC33" s="1"/>
    </row>
    <row r="34" spans="1:29" x14ac:dyDescent="0.2">
      <c r="A34" s="1"/>
      <c r="B34" s="1"/>
      <c r="C34" s="1" t="s">
        <v>149</v>
      </c>
      <c r="D34" s="1">
        <v>0.8</v>
      </c>
      <c r="E34" s="24">
        <v>0</v>
      </c>
      <c r="F34" s="1" t="s">
        <v>10</v>
      </c>
      <c r="G34" s="1"/>
      <c r="H34" s="1"/>
      <c r="I34" s="1"/>
      <c r="J34" s="1"/>
      <c r="K34" s="1"/>
      <c r="L34" s="1"/>
      <c r="M34" s="1"/>
      <c r="N34" s="1"/>
      <c r="O34" s="1"/>
      <c r="P34" s="1"/>
      <c r="Q34" s="1"/>
      <c r="R34" s="1"/>
      <c r="S34" s="1"/>
      <c r="T34" s="1"/>
      <c r="U34" s="1"/>
      <c r="V34" s="1"/>
      <c r="W34" s="1"/>
      <c r="X34" s="1"/>
      <c r="Y34" s="1"/>
      <c r="Z34" s="1"/>
      <c r="AA34" s="1"/>
      <c r="AB34" s="1"/>
      <c r="AC34" s="1"/>
    </row>
    <row r="35" spans="1:29" x14ac:dyDescent="0.2">
      <c r="A35" s="1"/>
      <c r="B35" s="1"/>
      <c r="C35" s="1"/>
      <c r="D35" s="1"/>
      <c r="E35" s="24"/>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
      <c r="A36" s="1"/>
      <c r="B36" s="5" t="s">
        <v>151</v>
      </c>
      <c r="C36" s="1"/>
      <c r="D36" s="1"/>
      <c r="E36" s="24"/>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
      <c r="A37" s="1"/>
      <c r="B37" s="1"/>
      <c r="C37" s="1" t="s">
        <v>152</v>
      </c>
      <c r="D37" s="23">
        <f>100*1.007^15</f>
        <v>111.0304393430589</v>
      </c>
      <c r="E37" s="24">
        <v>100</v>
      </c>
      <c r="F37" s="1" t="s">
        <v>33</v>
      </c>
      <c r="G37" s="1"/>
      <c r="H37" s="1"/>
      <c r="I37" s="1"/>
      <c r="J37" s="1"/>
      <c r="K37" s="1"/>
      <c r="L37" s="1"/>
      <c r="M37" s="1"/>
      <c r="N37" s="1"/>
      <c r="O37" s="1"/>
      <c r="P37" s="1"/>
      <c r="Q37" s="1"/>
      <c r="R37" s="1"/>
      <c r="S37" s="1"/>
      <c r="T37" s="1"/>
      <c r="U37" s="1"/>
      <c r="V37" s="1"/>
      <c r="W37" s="1"/>
      <c r="X37" s="1"/>
      <c r="Y37" s="1"/>
      <c r="Z37" s="1"/>
      <c r="AA37" s="1"/>
      <c r="AB37" s="1"/>
      <c r="AC37" s="1"/>
    </row>
    <row r="38" spans="1:29" x14ac:dyDescent="0.2">
      <c r="A38" s="1"/>
      <c r="B38" s="7" t="s">
        <v>150</v>
      </c>
      <c r="C38" s="1"/>
      <c r="D38" s="1"/>
      <c r="E38" s="24"/>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
      <c r="A39" s="1"/>
      <c r="B39" s="1"/>
      <c r="C39" s="1" t="s">
        <v>148</v>
      </c>
      <c r="D39" s="1">
        <v>0.8</v>
      </c>
      <c r="E39" s="24">
        <v>0</v>
      </c>
      <c r="F39" s="1" t="s">
        <v>10</v>
      </c>
      <c r="G39" s="1"/>
      <c r="H39" s="1"/>
      <c r="I39" s="1"/>
      <c r="J39" s="14"/>
      <c r="K39" s="1"/>
      <c r="L39" s="1"/>
      <c r="M39" s="1"/>
      <c r="N39" s="1"/>
      <c r="O39" s="1"/>
      <c r="P39" s="1"/>
      <c r="Q39" s="1"/>
      <c r="R39" s="1"/>
      <c r="S39" s="1"/>
      <c r="T39" s="1"/>
      <c r="U39" s="1"/>
      <c r="V39" s="1"/>
      <c r="W39" s="1"/>
      <c r="X39" s="1"/>
      <c r="Y39" s="1"/>
      <c r="Z39" s="1"/>
      <c r="AA39" s="1"/>
      <c r="AB39" s="1"/>
      <c r="AC39" s="1"/>
    </row>
    <row r="40" spans="1:29" x14ac:dyDescent="0.2">
      <c r="A40" s="1"/>
      <c r="B40" s="1"/>
      <c r="C40" s="1" t="s">
        <v>149</v>
      </c>
      <c r="D40" s="1">
        <v>0.8</v>
      </c>
      <c r="E40" s="24">
        <v>0</v>
      </c>
      <c r="F40" s="1" t="s">
        <v>10</v>
      </c>
      <c r="G40" s="1"/>
      <c r="H40" s="1"/>
      <c r="I40" s="1"/>
      <c r="J40" s="1"/>
      <c r="K40" s="1"/>
      <c r="L40" s="1"/>
      <c r="M40" s="1"/>
      <c r="N40" s="1"/>
      <c r="O40" s="1"/>
      <c r="P40" s="1"/>
      <c r="Q40" s="1"/>
      <c r="R40" s="1"/>
      <c r="S40" s="1"/>
      <c r="T40" s="1"/>
      <c r="U40" s="1"/>
      <c r="V40" s="1"/>
      <c r="W40" s="1"/>
      <c r="X40" s="1"/>
      <c r="Y40" s="1"/>
      <c r="Z40" s="1"/>
      <c r="AA40" s="1"/>
      <c r="AB40" s="1"/>
      <c r="AC40" s="1"/>
    </row>
    <row r="41" spans="1:29" x14ac:dyDescent="0.2">
      <c r="A41" s="1"/>
      <c r="B41" s="7" t="s">
        <v>153</v>
      </c>
      <c r="C41" s="1"/>
      <c r="D41" s="1"/>
      <c r="E41" s="24"/>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
      <c r="A42" s="1"/>
      <c r="B42" s="1"/>
      <c r="C42" s="1" t="s">
        <v>29</v>
      </c>
      <c r="D42" s="1" t="s">
        <v>373</v>
      </c>
      <c r="E42" s="24">
        <v>25</v>
      </c>
      <c r="F42" s="1" t="s">
        <v>33</v>
      </c>
      <c r="G42" s="1"/>
      <c r="H42" s="1"/>
      <c r="I42" s="1"/>
      <c r="J42" s="1"/>
      <c r="K42" s="1"/>
      <c r="L42" s="1"/>
      <c r="M42" s="1"/>
      <c r="N42" s="1"/>
      <c r="O42" s="1"/>
      <c r="P42" s="1"/>
      <c r="Q42" s="1"/>
      <c r="R42" s="1"/>
      <c r="S42" s="1"/>
      <c r="T42" s="1"/>
      <c r="U42" s="1"/>
      <c r="V42" s="1"/>
      <c r="W42" s="1"/>
      <c r="X42" s="1"/>
      <c r="Y42" s="1"/>
      <c r="Z42" s="1"/>
      <c r="AA42" s="1"/>
      <c r="AB42" s="1"/>
      <c r="AC42" s="1"/>
    </row>
    <row r="43" spans="1:29" x14ac:dyDescent="0.2">
      <c r="A43" s="1"/>
      <c r="B43" s="1"/>
      <c r="C43" s="1" t="s">
        <v>30</v>
      </c>
      <c r="D43" s="1" t="s">
        <v>373</v>
      </c>
      <c r="E43" s="24">
        <v>64.5</v>
      </c>
      <c r="F43" s="1" t="s">
        <v>33</v>
      </c>
      <c r="G43" s="1"/>
      <c r="H43" s="1"/>
      <c r="I43" s="1"/>
      <c r="J43" s="1"/>
      <c r="K43" s="1"/>
      <c r="L43" s="1"/>
      <c r="M43" s="1"/>
      <c r="N43" s="1"/>
      <c r="O43" s="1"/>
      <c r="P43" s="1"/>
      <c r="Q43" s="1"/>
      <c r="R43" s="1"/>
      <c r="S43" s="1"/>
      <c r="T43" s="1"/>
      <c r="U43" s="1"/>
      <c r="V43" s="1"/>
      <c r="W43" s="1"/>
      <c r="X43" s="1"/>
      <c r="Y43" s="1"/>
      <c r="Z43" s="1"/>
      <c r="AA43" s="1"/>
      <c r="AB43" s="1"/>
      <c r="AC43" s="1"/>
    </row>
    <row r="44" spans="1:29" x14ac:dyDescent="0.2">
      <c r="A44" s="1"/>
      <c r="B44" s="1"/>
      <c r="C44" s="1" t="s">
        <v>79</v>
      </c>
      <c r="D44" s="1" t="s">
        <v>373</v>
      </c>
      <c r="E44" s="24">
        <v>0</v>
      </c>
      <c r="F44" s="1" t="s">
        <v>33</v>
      </c>
      <c r="G44" s="1"/>
      <c r="H44" s="1"/>
      <c r="I44" s="1"/>
      <c r="J44" s="1"/>
      <c r="K44" s="1"/>
      <c r="L44" s="1"/>
      <c r="M44" s="1"/>
      <c r="N44" s="1"/>
      <c r="O44" s="1"/>
      <c r="P44" s="1"/>
      <c r="Q44" s="1"/>
      <c r="R44" s="1"/>
      <c r="S44" s="1"/>
      <c r="T44" s="1"/>
      <c r="U44" s="1"/>
      <c r="V44" s="1"/>
      <c r="W44" s="1"/>
      <c r="X44" s="1"/>
      <c r="Y44" s="1"/>
      <c r="Z44" s="1"/>
      <c r="AA44" s="1"/>
      <c r="AB44" s="1"/>
      <c r="AC44" s="1"/>
    </row>
    <row r="45" spans="1:29" x14ac:dyDescent="0.2">
      <c r="A45" s="1"/>
      <c r="B45" s="1"/>
      <c r="C45" s="1" t="s">
        <v>31</v>
      </c>
      <c r="D45" s="1" t="s">
        <v>373</v>
      </c>
      <c r="E45" s="24">
        <v>0</v>
      </c>
      <c r="F45" s="1" t="s">
        <v>33</v>
      </c>
      <c r="G45" s="1"/>
      <c r="H45" s="1"/>
      <c r="I45" s="1"/>
      <c r="J45" s="1"/>
      <c r="K45" s="1"/>
      <c r="L45" s="1"/>
      <c r="M45" s="1"/>
      <c r="N45" s="1"/>
      <c r="O45" s="1"/>
      <c r="P45" s="1"/>
      <c r="Q45" s="1"/>
      <c r="R45" s="1"/>
      <c r="S45" s="1"/>
      <c r="T45" s="1"/>
      <c r="U45" s="1"/>
      <c r="V45" s="1"/>
      <c r="W45" s="1"/>
      <c r="X45" s="1"/>
      <c r="Y45" s="1"/>
      <c r="Z45" s="1"/>
      <c r="AA45" s="1"/>
      <c r="AB45" s="1"/>
      <c r="AC45" s="1"/>
    </row>
    <row r="46" spans="1:29" x14ac:dyDescent="0.2">
      <c r="A46" s="1"/>
      <c r="B46" s="1"/>
      <c r="C46" s="1" t="s">
        <v>154</v>
      </c>
      <c r="D46" s="1" t="s">
        <v>373</v>
      </c>
      <c r="E46" s="24">
        <v>0</v>
      </c>
      <c r="F46" s="1" t="s">
        <v>33</v>
      </c>
      <c r="G46" s="1"/>
      <c r="H46" s="1"/>
      <c r="I46" s="1"/>
      <c r="J46" s="1"/>
      <c r="K46" s="1"/>
      <c r="L46" s="1"/>
      <c r="M46" s="1"/>
      <c r="N46" s="1"/>
      <c r="O46" s="1"/>
      <c r="P46" s="1"/>
      <c r="Q46" s="1"/>
      <c r="R46" s="1"/>
      <c r="S46" s="1"/>
      <c r="T46" s="1"/>
      <c r="U46" s="1"/>
      <c r="V46" s="1"/>
      <c r="W46" s="1"/>
      <c r="X46" s="1"/>
      <c r="Y46" s="1"/>
      <c r="Z46" s="1"/>
      <c r="AA46" s="1"/>
      <c r="AB46" s="1"/>
      <c r="AC46" s="1"/>
    </row>
    <row r="47" spans="1:29" x14ac:dyDescent="0.2">
      <c r="A47" s="1"/>
      <c r="B47" s="1"/>
      <c r="C47" s="1" t="s">
        <v>23</v>
      </c>
      <c r="D47" s="1" t="s">
        <v>373</v>
      </c>
      <c r="E47" s="24">
        <v>10.5</v>
      </c>
      <c r="F47" s="1" t="s">
        <v>33</v>
      </c>
      <c r="G47" s="1"/>
      <c r="H47" s="1"/>
      <c r="I47" s="1"/>
      <c r="J47" s="1"/>
      <c r="K47" s="1"/>
      <c r="L47" s="1"/>
      <c r="M47" s="1"/>
      <c r="N47" s="1"/>
      <c r="O47" s="1"/>
      <c r="P47" s="1"/>
      <c r="Q47" s="1"/>
      <c r="R47" s="1"/>
      <c r="S47" s="1"/>
      <c r="T47" s="1"/>
      <c r="U47" s="1"/>
      <c r="V47" s="1"/>
      <c r="W47" s="1"/>
      <c r="X47" s="1"/>
      <c r="Y47" s="1"/>
      <c r="Z47" s="1"/>
      <c r="AA47" s="1"/>
      <c r="AB47" s="1"/>
      <c r="AC47" s="1"/>
    </row>
    <row r="48" spans="1:29" x14ac:dyDescent="0.2">
      <c r="A48" s="1"/>
      <c r="B48" s="1"/>
      <c r="C48" s="1"/>
      <c r="D48" s="1"/>
      <c r="E48" s="24"/>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
      <c r="A49" s="1"/>
      <c r="B49" s="5" t="s">
        <v>155</v>
      </c>
      <c r="C49" s="1"/>
      <c r="D49" s="1"/>
      <c r="E49" s="24"/>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
      <c r="A50" s="1"/>
      <c r="B50" s="1"/>
      <c r="C50" s="1" t="s">
        <v>152</v>
      </c>
      <c r="D50" s="23">
        <f>100*1.007^15</f>
        <v>111.0304393430589</v>
      </c>
      <c r="E50" s="24">
        <v>100</v>
      </c>
      <c r="F50" s="1" t="s">
        <v>33</v>
      </c>
      <c r="G50" s="1"/>
      <c r="H50" s="1"/>
      <c r="I50" s="1"/>
      <c r="J50" s="1"/>
      <c r="K50" s="1"/>
      <c r="L50" s="1"/>
      <c r="M50" s="1"/>
      <c r="N50" s="1"/>
      <c r="O50" s="1"/>
      <c r="P50" s="1"/>
      <c r="Q50" s="1"/>
      <c r="R50" s="1"/>
      <c r="S50" s="1"/>
      <c r="T50" s="1"/>
      <c r="U50" s="1"/>
      <c r="V50" s="1"/>
      <c r="W50" s="1"/>
      <c r="X50" s="1"/>
      <c r="Y50" s="1"/>
      <c r="Z50" s="1"/>
      <c r="AA50" s="1"/>
      <c r="AB50" s="1"/>
      <c r="AC50" s="1"/>
    </row>
    <row r="51" spans="1:29" x14ac:dyDescent="0.2">
      <c r="A51" s="1"/>
      <c r="B51" s="7" t="s">
        <v>150</v>
      </c>
      <c r="C51" s="1"/>
      <c r="D51" s="1"/>
      <c r="E51" s="24"/>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
      <c r="A52" s="1"/>
      <c r="B52" s="1"/>
      <c r="C52" s="1" t="s">
        <v>148</v>
      </c>
      <c r="D52" s="1">
        <v>0.8</v>
      </c>
      <c r="E52" s="24">
        <v>0</v>
      </c>
      <c r="F52" s="1" t="s">
        <v>10</v>
      </c>
      <c r="G52" s="1"/>
      <c r="H52" s="1"/>
      <c r="I52" s="1"/>
      <c r="J52" s="14"/>
      <c r="K52" s="1"/>
      <c r="L52" s="1"/>
      <c r="M52" s="1"/>
      <c r="N52" s="1"/>
      <c r="O52" s="1"/>
      <c r="P52" s="1"/>
      <c r="Q52" s="1"/>
      <c r="R52" s="1"/>
      <c r="S52" s="1"/>
      <c r="T52" s="1"/>
      <c r="U52" s="1"/>
      <c r="V52" s="1"/>
      <c r="W52" s="1"/>
      <c r="X52" s="1"/>
      <c r="Y52" s="1"/>
      <c r="Z52" s="1"/>
      <c r="AA52" s="1"/>
      <c r="AB52" s="1"/>
      <c r="AC52" s="1"/>
    </row>
    <row r="53" spans="1:29" x14ac:dyDescent="0.2">
      <c r="A53" s="1"/>
      <c r="B53" s="1"/>
      <c r="C53" s="1" t="s">
        <v>149</v>
      </c>
      <c r="D53" s="1">
        <v>0.8</v>
      </c>
      <c r="E53" s="24">
        <v>0</v>
      </c>
      <c r="F53" s="1" t="s">
        <v>10</v>
      </c>
      <c r="G53" s="1"/>
      <c r="H53" s="1"/>
      <c r="I53" s="1"/>
      <c r="J53" s="1"/>
      <c r="K53" s="1"/>
      <c r="L53" s="1"/>
      <c r="M53" s="1"/>
      <c r="N53" s="1"/>
      <c r="O53" s="1"/>
      <c r="P53" s="1"/>
      <c r="Q53" s="1"/>
      <c r="R53" s="1"/>
      <c r="S53" s="1"/>
      <c r="T53" s="1"/>
      <c r="U53" s="1"/>
      <c r="V53" s="1"/>
      <c r="W53" s="1"/>
      <c r="X53" s="1"/>
      <c r="Y53" s="1"/>
      <c r="Z53" s="1"/>
      <c r="AA53" s="1"/>
      <c r="AB53" s="1"/>
      <c r="AC53" s="1"/>
    </row>
    <row r="54" spans="1:29" x14ac:dyDescent="0.2">
      <c r="A54" s="1"/>
      <c r="B54" s="7" t="s">
        <v>156</v>
      </c>
      <c r="C54" s="1"/>
      <c r="D54" s="1"/>
      <c r="E54" s="24"/>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
      <c r="A55" s="1"/>
      <c r="B55" s="1"/>
      <c r="C55" s="1" t="s">
        <v>157</v>
      </c>
      <c r="D55" s="1">
        <v>96</v>
      </c>
      <c r="E55" s="24">
        <v>100</v>
      </c>
      <c r="F55" s="1" t="s">
        <v>33</v>
      </c>
      <c r="G55" s="1"/>
      <c r="H55" s="1"/>
      <c r="I55" s="1"/>
      <c r="J55" s="1"/>
      <c r="K55" s="1"/>
      <c r="L55" s="1"/>
      <c r="M55" s="1"/>
      <c r="N55" s="1"/>
      <c r="O55" s="1"/>
      <c r="P55" s="1"/>
      <c r="Q55" s="1"/>
      <c r="R55" s="1"/>
      <c r="S55" s="1"/>
      <c r="T55" s="1"/>
      <c r="U55" s="1"/>
      <c r="V55" s="1"/>
      <c r="W55" s="1"/>
      <c r="X55" s="1"/>
      <c r="Y55" s="1"/>
      <c r="Z55" s="1"/>
      <c r="AA55" s="1"/>
      <c r="AB55" s="1"/>
      <c r="AC55" s="1"/>
    </row>
    <row r="56" spans="1:29" x14ac:dyDescent="0.2">
      <c r="A56" s="1"/>
      <c r="B56" s="1"/>
      <c r="C56" s="1" t="s">
        <v>158</v>
      </c>
      <c r="D56" s="1">
        <v>4</v>
      </c>
      <c r="E56" s="24">
        <v>0</v>
      </c>
      <c r="F56" s="1" t="s">
        <v>33</v>
      </c>
      <c r="G56" s="1"/>
      <c r="H56" s="1"/>
      <c r="I56" s="1"/>
      <c r="J56" s="1"/>
      <c r="K56" s="1"/>
      <c r="L56" s="1"/>
      <c r="M56" s="1"/>
      <c r="N56" s="1"/>
      <c r="O56" s="1"/>
      <c r="P56" s="1"/>
      <c r="Q56" s="1"/>
      <c r="R56" s="1"/>
      <c r="S56" s="1"/>
      <c r="T56" s="1"/>
      <c r="U56" s="1"/>
      <c r="V56" s="1"/>
      <c r="W56" s="1"/>
      <c r="X56" s="1"/>
      <c r="Y56" s="1"/>
      <c r="Z56" s="1"/>
      <c r="AA56" s="1"/>
      <c r="AB56" s="1"/>
      <c r="AC56" s="1"/>
    </row>
    <row r="57" spans="1:29" x14ac:dyDescent="0.2">
      <c r="A57" s="1"/>
      <c r="B57" s="7" t="s">
        <v>153</v>
      </c>
      <c r="C57" s="1"/>
      <c r="D57" s="1"/>
      <c r="E57" s="24"/>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
      <c r="A58" s="1"/>
      <c r="B58" s="1"/>
      <c r="C58" s="1" t="s">
        <v>29</v>
      </c>
      <c r="D58" s="1" t="s">
        <v>373</v>
      </c>
      <c r="E58" s="24">
        <v>100</v>
      </c>
      <c r="F58" s="1" t="s">
        <v>33</v>
      </c>
      <c r="G58" s="1"/>
      <c r="H58" s="1"/>
      <c r="I58" s="1"/>
      <c r="J58" s="1"/>
      <c r="K58" s="1"/>
      <c r="L58" s="1"/>
      <c r="M58" s="1"/>
      <c r="N58" s="1"/>
      <c r="O58" s="1"/>
      <c r="P58" s="1"/>
      <c r="Q58" s="1"/>
      <c r="R58" s="1"/>
      <c r="S58" s="1"/>
      <c r="T58" s="1"/>
      <c r="U58" s="1"/>
      <c r="V58" s="1"/>
      <c r="W58" s="1"/>
      <c r="X58" s="1"/>
      <c r="Y58" s="1"/>
      <c r="Z58" s="1"/>
      <c r="AA58" s="1"/>
      <c r="AB58" s="1"/>
      <c r="AC58" s="1"/>
    </row>
    <row r="59" spans="1:29" x14ac:dyDescent="0.2">
      <c r="A59" s="1"/>
      <c r="B59" s="1"/>
      <c r="C59" s="1" t="s">
        <v>30</v>
      </c>
      <c r="D59" s="1" t="s">
        <v>373</v>
      </c>
      <c r="E59" s="24">
        <v>0</v>
      </c>
      <c r="F59" s="1" t="s">
        <v>33</v>
      </c>
      <c r="G59" s="1"/>
      <c r="H59" s="1"/>
      <c r="I59" s="1"/>
      <c r="J59" s="1"/>
      <c r="K59" s="1"/>
      <c r="L59" s="1"/>
      <c r="M59" s="1"/>
      <c r="N59" s="1"/>
      <c r="O59" s="1"/>
      <c r="P59" s="1"/>
      <c r="Q59" s="1"/>
      <c r="R59" s="1"/>
      <c r="S59" s="1"/>
      <c r="T59" s="1"/>
      <c r="U59" s="1"/>
      <c r="V59" s="1"/>
      <c r="W59" s="1"/>
      <c r="X59" s="1"/>
      <c r="Y59" s="1"/>
      <c r="Z59" s="1"/>
      <c r="AA59" s="1"/>
      <c r="AB59" s="1"/>
      <c r="AC59" s="1"/>
    </row>
    <row r="60" spans="1:29" x14ac:dyDescent="0.2">
      <c r="A60" s="1"/>
      <c r="B60" s="1"/>
      <c r="C60" s="1" t="s">
        <v>79</v>
      </c>
      <c r="D60" s="1" t="s">
        <v>373</v>
      </c>
      <c r="E60" s="24">
        <v>0</v>
      </c>
      <c r="F60" s="1" t="s">
        <v>33</v>
      </c>
      <c r="G60" s="1"/>
      <c r="H60" s="1"/>
      <c r="I60" s="1"/>
      <c r="J60" s="1"/>
      <c r="K60" s="1"/>
      <c r="L60" s="1"/>
      <c r="M60" s="1"/>
      <c r="N60" s="1"/>
      <c r="O60" s="1"/>
      <c r="P60" s="1"/>
      <c r="Q60" s="1"/>
      <c r="R60" s="1"/>
      <c r="S60" s="1"/>
      <c r="T60" s="1"/>
      <c r="U60" s="1"/>
      <c r="V60" s="1"/>
      <c r="W60" s="1"/>
      <c r="X60" s="1"/>
      <c r="Y60" s="1"/>
      <c r="Z60" s="1"/>
      <c r="AA60" s="1"/>
      <c r="AB60" s="1"/>
      <c r="AC60" s="1"/>
    </row>
    <row r="61" spans="1:29" x14ac:dyDescent="0.2">
      <c r="A61" s="1"/>
      <c r="B61" s="1"/>
      <c r="C61" s="1" t="s">
        <v>31</v>
      </c>
      <c r="D61" s="1" t="s">
        <v>373</v>
      </c>
      <c r="E61" s="24">
        <v>0</v>
      </c>
      <c r="F61" s="1" t="s">
        <v>33</v>
      </c>
      <c r="G61" s="1"/>
      <c r="H61" s="1"/>
      <c r="I61" s="1"/>
      <c r="J61" s="1"/>
      <c r="K61" s="1"/>
      <c r="L61" s="1"/>
      <c r="M61" s="1"/>
      <c r="N61" s="1"/>
      <c r="O61" s="1"/>
      <c r="P61" s="1"/>
      <c r="Q61" s="1"/>
      <c r="R61" s="1"/>
      <c r="S61" s="1"/>
      <c r="T61" s="1"/>
      <c r="U61" s="1"/>
      <c r="V61" s="1"/>
      <c r="W61" s="1"/>
      <c r="X61" s="1"/>
      <c r="Y61" s="1"/>
      <c r="Z61" s="1"/>
      <c r="AA61" s="1"/>
      <c r="AB61" s="1"/>
      <c r="AC61" s="1"/>
    </row>
    <row r="62" spans="1:29" x14ac:dyDescent="0.2">
      <c r="A62" s="1"/>
      <c r="B62" s="1"/>
      <c r="C62" s="1" t="s">
        <v>154</v>
      </c>
      <c r="D62" s="1" t="s">
        <v>373</v>
      </c>
      <c r="E62" s="24">
        <v>0</v>
      </c>
      <c r="F62" s="1" t="s">
        <v>33</v>
      </c>
      <c r="G62" s="1"/>
      <c r="H62" s="1"/>
      <c r="I62" s="1"/>
      <c r="J62" s="1"/>
      <c r="K62" s="1"/>
      <c r="L62" s="1"/>
      <c r="M62" s="1"/>
      <c r="N62" s="1"/>
      <c r="O62" s="1"/>
      <c r="P62" s="1"/>
      <c r="Q62" s="1"/>
      <c r="R62" s="1"/>
      <c r="S62" s="1"/>
      <c r="T62" s="1"/>
      <c r="U62" s="1"/>
      <c r="V62" s="1"/>
      <c r="W62" s="1"/>
      <c r="X62" s="1"/>
      <c r="Y62" s="1"/>
      <c r="Z62" s="1"/>
      <c r="AA62" s="1"/>
      <c r="AB62" s="1"/>
      <c r="AC62" s="1"/>
    </row>
    <row r="63" spans="1:29" x14ac:dyDescent="0.2">
      <c r="A63" s="1"/>
      <c r="B63" s="1"/>
      <c r="C63" s="1" t="s">
        <v>23</v>
      </c>
      <c r="D63" s="1" t="s">
        <v>373</v>
      </c>
      <c r="E63" s="24">
        <v>0</v>
      </c>
      <c r="F63" s="1" t="s">
        <v>33</v>
      </c>
      <c r="G63" s="1"/>
      <c r="H63" s="1"/>
      <c r="I63" s="1"/>
      <c r="J63" s="1"/>
      <c r="K63" s="1"/>
      <c r="L63" s="1"/>
      <c r="M63" s="1"/>
      <c r="N63" s="1"/>
      <c r="O63" s="1"/>
      <c r="P63" s="1"/>
      <c r="Q63" s="1"/>
      <c r="R63" s="1"/>
      <c r="S63" s="1"/>
      <c r="T63" s="1"/>
      <c r="U63" s="1"/>
      <c r="V63" s="1"/>
      <c r="W63" s="1"/>
      <c r="X63" s="1"/>
      <c r="Y63" s="1"/>
      <c r="Z63" s="1"/>
      <c r="AA63" s="1"/>
      <c r="AB63" s="1"/>
      <c r="AC63" s="1"/>
    </row>
    <row r="64" spans="1:29"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
      <c r="A65" s="1"/>
      <c r="B65" s="9" t="s">
        <v>159</v>
      </c>
      <c r="C65" s="3"/>
      <c r="D65" s="3"/>
      <c r="E65" s="24"/>
      <c r="F65" s="3"/>
      <c r="G65" s="1"/>
      <c r="H65" s="1"/>
      <c r="I65" s="1"/>
      <c r="J65" s="1"/>
      <c r="K65" s="1"/>
      <c r="L65" s="1"/>
      <c r="M65" s="1"/>
      <c r="N65" s="1"/>
      <c r="O65" s="1"/>
      <c r="P65" s="1"/>
      <c r="Q65" s="1"/>
      <c r="R65" s="1"/>
      <c r="S65" s="1"/>
      <c r="T65" s="1"/>
      <c r="U65" s="1"/>
      <c r="V65" s="1"/>
      <c r="W65" s="1"/>
      <c r="X65" s="1"/>
      <c r="Y65" s="1"/>
      <c r="Z65" s="1"/>
      <c r="AA65" s="1"/>
      <c r="AB65" s="1"/>
      <c r="AC65" s="1"/>
    </row>
    <row r="66" spans="1:29" x14ac:dyDescent="0.2">
      <c r="A66" s="1"/>
      <c r="B66" s="3"/>
      <c r="C66" s="3" t="s">
        <v>152</v>
      </c>
      <c r="D66" s="23">
        <f>100*1.007^15+J71</f>
        <v>123.43043934305891</v>
      </c>
      <c r="E66" s="29">
        <v>100</v>
      </c>
      <c r="F66" s="3" t="s">
        <v>33</v>
      </c>
      <c r="G66" s="1"/>
      <c r="H66" s="1"/>
      <c r="I66" s="1"/>
      <c r="J66" s="1"/>
      <c r="K66" s="1"/>
      <c r="L66" s="1"/>
      <c r="M66" s="1"/>
      <c r="N66" s="1"/>
      <c r="O66" s="1"/>
      <c r="P66" s="1"/>
      <c r="Q66" s="1"/>
      <c r="R66" s="1"/>
      <c r="S66" s="1"/>
      <c r="T66" s="1"/>
      <c r="U66" s="1"/>
      <c r="V66" s="1"/>
      <c r="W66" s="1"/>
      <c r="X66" s="1"/>
      <c r="Y66" s="1"/>
      <c r="Z66" s="1"/>
      <c r="AA66" s="1"/>
      <c r="AB66" s="1"/>
      <c r="AC66" s="1"/>
    </row>
    <row r="67" spans="1:29" x14ac:dyDescent="0.2">
      <c r="A67" s="1"/>
      <c r="B67" s="10" t="s">
        <v>150</v>
      </c>
      <c r="C67" s="3"/>
      <c r="D67" s="3"/>
      <c r="E67" s="24"/>
      <c r="F67" s="3"/>
      <c r="G67" s="1"/>
      <c r="H67" s="1"/>
      <c r="I67" s="1"/>
      <c r="J67" s="1"/>
      <c r="K67" s="1"/>
      <c r="L67" s="1"/>
      <c r="M67" s="1"/>
      <c r="N67" s="1"/>
      <c r="O67" s="1"/>
      <c r="P67" s="1"/>
      <c r="Q67" s="1"/>
      <c r="R67" s="1"/>
      <c r="S67" s="1"/>
      <c r="T67" s="1"/>
      <c r="U67" s="1"/>
      <c r="V67" s="1"/>
      <c r="W67" s="1"/>
      <c r="X67" s="1"/>
      <c r="Y67" s="1"/>
      <c r="Z67" s="1"/>
      <c r="AA67" s="1"/>
      <c r="AB67" s="1"/>
      <c r="AC67" s="1"/>
    </row>
    <row r="68" spans="1:29" x14ac:dyDescent="0.2">
      <c r="A68" s="1"/>
      <c r="B68" s="3"/>
      <c r="C68" s="3" t="s">
        <v>148</v>
      </c>
      <c r="D68" s="1">
        <v>0.8</v>
      </c>
      <c r="E68" s="24">
        <v>0</v>
      </c>
      <c r="F68" s="3" t="s">
        <v>10</v>
      </c>
      <c r="G68" s="1"/>
      <c r="H68" s="1"/>
      <c r="I68" s="1"/>
      <c r="J68" s="14"/>
      <c r="K68" s="1"/>
      <c r="L68" s="1"/>
      <c r="M68" s="1"/>
      <c r="N68" s="1"/>
      <c r="O68" s="1"/>
      <c r="P68" s="1"/>
      <c r="Q68" s="1"/>
      <c r="R68" s="1"/>
      <c r="S68" s="1"/>
      <c r="T68" s="1"/>
      <c r="U68" s="1"/>
      <c r="V68" s="1"/>
      <c r="W68" s="1"/>
      <c r="X68" s="1"/>
      <c r="Y68" s="1"/>
      <c r="Z68" s="1"/>
      <c r="AA68" s="1"/>
      <c r="AB68" s="1"/>
      <c r="AC68" s="1"/>
    </row>
    <row r="69" spans="1:29" x14ac:dyDescent="0.2">
      <c r="A69" s="1"/>
      <c r="B69" s="3"/>
      <c r="C69" s="3" t="s">
        <v>149</v>
      </c>
      <c r="D69" s="1">
        <v>0.8</v>
      </c>
      <c r="E69" s="24">
        <v>0</v>
      </c>
      <c r="F69" s="3" t="s">
        <v>10</v>
      </c>
      <c r="G69" s="1" t="s">
        <v>377</v>
      </c>
      <c r="H69" s="1"/>
      <c r="I69" s="1"/>
      <c r="J69" s="1"/>
      <c r="K69" s="1"/>
      <c r="L69" s="1"/>
      <c r="M69" s="1"/>
      <c r="N69" s="1"/>
      <c r="O69" s="1"/>
      <c r="P69" s="1"/>
      <c r="Q69" s="1"/>
      <c r="R69" s="1"/>
      <c r="S69" s="1"/>
      <c r="T69" s="1"/>
      <c r="U69" s="1"/>
      <c r="V69" s="1"/>
      <c r="W69" s="1"/>
      <c r="X69" s="1"/>
      <c r="Y69" s="1"/>
      <c r="Z69" s="1"/>
      <c r="AA69" s="1"/>
      <c r="AB69" s="1"/>
      <c r="AC69" s="1"/>
    </row>
    <row r="70" spans="1:29" x14ac:dyDescent="0.2">
      <c r="A70" s="1"/>
      <c r="B70" s="10" t="s">
        <v>153</v>
      </c>
      <c r="C70" s="3"/>
      <c r="D70" s="1"/>
      <c r="E70" s="24"/>
      <c r="F70" s="3"/>
      <c r="G70" s="1" t="s">
        <v>378</v>
      </c>
      <c r="H70" s="1"/>
      <c r="I70" s="1"/>
      <c r="J70" s="1"/>
      <c r="K70" s="1"/>
      <c r="L70" s="1"/>
      <c r="M70" s="1"/>
      <c r="N70" s="1"/>
      <c r="O70" s="1"/>
      <c r="P70" s="1"/>
      <c r="Q70" s="1"/>
      <c r="R70" s="1"/>
      <c r="S70" s="1"/>
      <c r="T70" s="1"/>
      <c r="U70" s="1"/>
      <c r="V70" s="1"/>
      <c r="W70" s="1"/>
      <c r="X70" s="1"/>
      <c r="Y70" s="1"/>
      <c r="Z70" s="1"/>
      <c r="AA70" s="1"/>
      <c r="AB70" s="1"/>
      <c r="AC70" s="1"/>
    </row>
    <row r="71" spans="1:29" x14ac:dyDescent="0.2">
      <c r="A71" s="1"/>
      <c r="B71" s="3"/>
      <c r="C71" s="3" t="s">
        <v>29</v>
      </c>
      <c r="D71" s="1">
        <v>15.2</v>
      </c>
      <c r="E71" s="24">
        <v>19.2</v>
      </c>
      <c r="F71" s="3" t="s">
        <v>33</v>
      </c>
      <c r="G71" s="16" t="s">
        <v>475</v>
      </c>
      <c r="H71" s="1"/>
      <c r="I71" s="1"/>
      <c r="J71" s="1">
        <v>12.4</v>
      </c>
      <c r="K71" s="1" t="s">
        <v>33</v>
      </c>
      <c r="L71" s="1"/>
      <c r="M71" s="1"/>
      <c r="N71" s="1"/>
      <c r="O71" s="1"/>
      <c r="P71" s="1"/>
      <c r="Q71" s="1"/>
      <c r="R71" s="1"/>
      <c r="S71" s="1"/>
      <c r="T71" s="1"/>
      <c r="U71" s="1"/>
      <c r="V71" s="1"/>
      <c r="W71" s="1"/>
      <c r="X71" s="1"/>
      <c r="Y71" s="1"/>
      <c r="Z71" s="1"/>
      <c r="AA71" s="1"/>
      <c r="AB71" s="1"/>
      <c r="AC71" s="1"/>
    </row>
    <row r="72" spans="1:29" x14ac:dyDescent="0.2">
      <c r="A72" s="1"/>
      <c r="B72" s="3"/>
      <c r="C72" s="3" t="s">
        <v>30</v>
      </c>
      <c r="D72" s="1">
        <v>37.299999999999997</v>
      </c>
      <c r="E72" s="24">
        <v>43.3</v>
      </c>
      <c r="F72" s="3" t="s">
        <v>33</v>
      </c>
      <c r="G72" s="1"/>
      <c r="H72" s="1"/>
      <c r="I72" s="1"/>
      <c r="J72" s="1"/>
      <c r="K72" s="1"/>
      <c r="L72" s="1"/>
      <c r="M72" s="1"/>
      <c r="N72" s="1"/>
      <c r="O72" s="1"/>
      <c r="P72" s="1"/>
      <c r="Q72" s="1"/>
      <c r="R72" s="1"/>
      <c r="S72" s="1"/>
      <c r="T72" s="1"/>
      <c r="U72" s="1"/>
      <c r="V72" s="1"/>
      <c r="W72" s="1"/>
      <c r="X72" s="1"/>
      <c r="Y72" s="1"/>
      <c r="Z72" s="1"/>
      <c r="AA72" s="1"/>
      <c r="AB72" s="1"/>
      <c r="AC72" s="1"/>
    </row>
    <row r="73" spans="1:29" x14ac:dyDescent="0.2">
      <c r="A73" s="1"/>
      <c r="B73" s="3"/>
      <c r="C73" s="3" t="s">
        <v>79</v>
      </c>
      <c r="D73" s="1" t="s">
        <v>373</v>
      </c>
      <c r="E73" s="24">
        <v>0</v>
      </c>
      <c r="F73" s="3" t="s">
        <v>33</v>
      </c>
      <c r="G73" s="1"/>
      <c r="H73" s="1"/>
      <c r="I73" s="1"/>
      <c r="J73" s="1"/>
      <c r="K73" s="1"/>
      <c r="L73" s="1"/>
      <c r="M73" s="1"/>
      <c r="N73" s="1"/>
      <c r="O73" s="1"/>
      <c r="P73" s="1"/>
      <c r="Q73" s="1"/>
      <c r="R73" s="1"/>
      <c r="S73" s="1"/>
      <c r="T73" s="1"/>
      <c r="U73" s="1"/>
      <c r="V73" s="1"/>
      <c r="W73" s="1"/>
      <c r="X73" s="1"/>
      <c r="Y73" s="1"/>
      <c r="Z73" s="1"/>
      <c r="AA73" s="1"/>
      <c r="AB73" s="1"/>
      <c r="AC73" s="1"/>
    </row>
    <row r="74" spans="1:29" x14ac:dyDescent="0.2">
      <c r="A74" s="1"/>
      <c r="B74" s="3"/>
      <c r="C74" s="3" t="s">
        <v>31</v>
      </c>
      <c r="D74" s="1" t="s">
        <v>373</v>
      </c>
      <c r="E74" s="24">
        <v>0</v>
      </c>
      <c r="F74" s="3" t="s">
        <v>33</v>
      </c>
      <c r="G74" s="1"/>
      <c r="H74" s="1"/>
      <c r="I74" s="1"/>
      <c r="J74" s="1"/>
      <c r="K74" s="1"/>
      <c r="L74" s="1"/>
      <c r="M74" s="1"/>
      <c r="N74" s="1"/>
      <c r="O74" s="1"/>
      <c r="P74" s="1"/>
      <c r="Q74" s="1"/>
      <c r="R74" s="1"/>
      <c r="S74" s="1"/>
      <c r="T74" s="1"/>
      <c r="U74" s="1"/>
      <c r="V74" s="1"/>
      <c r="W74" s="1"/>
      <c r="X74" s="1"/>
      <c r="Y74" s="1"/>
      <c r="Z74" s="1"/>
      <c r="AA74" s="1"/>
      <c r="AB74" s="1"/>
      <c r="AC74" s="1"/>
    </row>
    <row r="75" spans="1:29" x14ac:dyDescent="0.2">
      <c r="A75" s="1"/>
      <c r="B75" s="3"/>
      <c r="C75" s="3" t="s">
        <v>154</v>
      </c>
      <c r="D75" s="1" t="s">
        <v>373</v>
      </c>
      <c r="E75" s="24">
        <v>0</v>
      </c>
      <c r="F75" s="3" t="s">
        <v>33</v>
      </c>
      <c r="G75" s="1"/>
      <c r="H75" s="1"/>
      <c r="I75" s="1"/>
      <c r="J75" s="1"/>
      <c r="K75" s="1"/>
      <c r="L75" s="1"/>
      <c r="M75" s="1"/>
      <c r="N75" s="1"/>
      <c r="O75" s="1"/>
      <c r="P75" s="1"/>
      <c r="Q75" s="1"/>
      <c r="R75" s="1"/>
      <c r="S75" s="1"/>
      <c r="T75" s="1"/>
      <c r="U75" s="1"/>
      <c r="V75" s="1"/>
      <c r="W75" s="1"/>
      <c r="X75" s="1"/>
      <c r="Y75" s="1"/>
      <c r="Z75" s="1"/>
      <c r="AA75" s="1"/>
      <c r="AB75" s="1"/>
      <c r="AC75" s="1"/>
    </row>
    <row r="76" spans="1:29" x14ac:dyDescent="0.2">
      <c r="A76" s="1"/>
      <c r="B76" s="3"/>
      <c r="C76" s="3" t="s">
        <v>32</v>
      </c>
      <c r="D76" s="1" t="s">
        <v>373</v>
      </c>
      <c r="E76" s="24">
        <v>0</v>
      </c>
      <c r="F76" s="3" t="s">
        <v>33</v>
      </c>
      <c r="G76" s="1" t="s">
        <v>448</v>
      </c>
      <c r="H76" s="1"/>
      <c r="I76" s="1"/>
      <c r="J76" s="1"/>
      <c r="K76" s="1"/>
      <c r="L76" s="1"/>
      <c r="M76" s="1"/>
      <c r="N76" s="1"/>
      <c r="O76" s="1"/>
      <c r="P76" s="1"/>
      <c r="Q76" s="1"/>
      <c r="R76" s="1"/>
      <c r="S76" s="1"/>
      <c r="T76" s="1"/>
      <c r="U76" s="1"/>
      <c r="V76" s="1"/>
      <c r="W76" s="1"/>
      <c r="X76" s="1"/>
      <c r="Y76" s="1"/>
      <c r="Z76" s="1"/>
      <c r="AA76" s="1"/>
      <c r="AB76" s="1"/>
      <c r="AC76" s="1"/>
    </row>
    <row r="77" spans="1:29" x14ac:dyDescent="0.2">
      <c r="A77" s="1"/>
      <c r="B77" s="3"/>
      <c r="C77" s="3" t="s">
        <v>160</v>
      </c>
      <c r="D77" s="1">
        <v>5</v>
      </c>
      <c r="E77" s="24">
        <v>0</v>
      </c>
      <c r="F77" s="3" t="s">
        <v>33</v>
      </c>
      <c r="G77" s="1" t="s">
        <v>447</v>
      </c>
      <c r="H77" s="1"/>
      <c r="I77" s="1"/>
      <c r="J77" s="1"/>
      <c r="K77" s="1"/>
      <c r="L77" s="1"/>
      <c r="M77" s="1"/>
      <c r="N77" s="1"/>
      <c r="O77" s="1"/>
      <c r="P77" s="1"/>
      <c r="Q77" s="1"/>
      <c r="R77" s="1"/>
      <c r="S77" s="1"/>
      <c r="T77" s="1"/>
      <c r="U77" s="1"/>
      <c r="V77" s="1"/>
      <c r="W77" s="1"/>
      <c r="X77" s="1"/>
      <c r="Y77" s="1"/>
      <c r="Z77" s="1"/>
      <c r="AA77" s="1"/>
      <c r="AB77" s="1"/>
      <c r="AC77" s="1"/>
    </row>
    <row r="78" spans="1:29" x14ac:dyDescent="0.2">
      <c r="A78" s="1"/>
      <c r="B78" s="3"/>
      <c r="C78" s="3" t="s">
        <v>161</v>
      </c>
      <c r="D78" s="1">
        <v>5</v>
      </c>
      <c r="E78" s="24">
        <v>0</v>
      </c>
      <c r="F78" s="3" t="s">
        <v>33</v>
      </c>
      <c r="G78" s="1"/>
      <c r="H78" s="1"/>
      <c r="I78" s="1"/>
      <c r="J78" s="1"/>
      <c r="K78" s="1"/>
      <c r="L78" s="1"/>
      <c r="M78" s="1"/>
      <c r="N78" s="1"/>
      <c r="O78" s="1"/>
      <c r="P78" s="1"/>
      <c r="Q78" s="1"/>
      <c r="R78" s="1"/>
      <c r="S78" s="1"/>
      <c r="T78" s="1"/>
      <c r="U78" s="1"/>
      <c r="V78" s="1"/>
      <c r="W78" s="1"/>
      <c r="X78" s="1"/>
      <c r="Y78" s="1"/>
      <c r="Z78" s="1"/>
      <c r="AA78" s="1"/>
      <c r="AB78" s="1"/>
      <c r="AC78" s="1"/>
    </row>
    <row r="79" spans="1:29" x14ac:dyDescent="0.2">
      <c r="A79" s="1"/>
      <c r="B79" s="3"/>
      <c r="C79" s="3" t="s">
        <v>23</v>
      </c>
      <c r="D79" s="1">
        <v>37.5</v>
      </c>
      <c r="E79" s="24">
        <v>37.5</v>
      </c>
      <c r="F79" s="3" t="s">
        <v>33</v>
      </c>
      <c r="G79" s="1"/>
      <c r="H79" s="1"/>
      <c r="I79" s="1"/>
      <c r="J79" s="1"/>
      <c r="K79" s="1"/>
      <c r="L79" s="1"/>
      <c r="M79" s="1"/>
      <c r="N79" s="1"/>
      <c r="O79" s="1"/>
      <c r="P79" s="1"/>
      <c r="Q79" s="1"/>
      <c r="R79" s="1"/>
      <c r="S79" s="1"/>
      <c r="T79" s="1"/>
      <c r="U79" s="1"/>
      <c r="V79" s="1"/>
      <c r="W79" s="1"/>
      <c r="X79" s="1"/>
      <c r="Y79" s="1"/>
      <c r="Z79" s="1"/>
      <c r="AA79" s="1"/>
      <c r="AB79" s="1"/>
      <c r="AC79" s="1"/>
    </row>
    <row r="80" spans="1:29" x14ac:dyDescent="0.2">
      <c r="A80" s="1"/>
      <c r="B80" s="1"/>
      <c r="C80" s="1"/>
      <c r="D80" s="1"/>
      <c r="E80" s="24"/>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2">
      <c r="A81" s="1"/>
      <c r="B81" s="5" t="s">
        <v>162</v>
      </c>
      <c r="C81" s="1"/>
      <c r="D81" s="1"/>
      <c r="E81" s="24"/>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2">
      <c r="A82" s="1"/>
      <c r="B82" s="1"/>
      <c r="C82" s="3" t="s">
        <v>152</v>
      </c>
      <c r="D82" s="23">
        <f>100*1.007^15</f>
        <v>111.0304393430589</v>
      </c>
      <c r="E82" s="24">
        <v>100</v>
      </c>
      <c r="F82" s="3" t="s">
        <v>33</v>
      </c>
      <c r="G82" s="1"/>
      <c r="H82" s="1"/>
      <c r="I82" s="1"/>
      <c r="J82" s="1"/>
      <c r="K82" s="1"/>
      <c r="L82" s="1"/>
      <c r="M82" s="1"/>
      <c r="N82" s="1"/>
      <c r="O82" s="1"/>
      <c r="P82" s="1"/>
      <c r="Q82" s="1"/>
      <c r="R82" s="1"/>
      <c r="S82" s="1"/>
      <c r="T82" s="1"/>
      <c r="U82" s="1"/>
      <c r="V82" s="1"/>
      <c r="W82" s="1"/>
      <c r="X82" s="1"/>
      <c r="Y82" s="1"/>
      <c r="Z82" s="1"/>
      <c r="AA82" s="1"/>
      <c r="AB82" s="1"/>
      <c r="AC82" s="1"/>
    </row>
    <row r="83" spans="1:29" x14ac:dyDescent="0.2">
      <c r="A83" s="1"/>
      <c r="B83" s="1"/>
      <c r="C83" s="3" t="s">
        <v>150</v>
      </c>
      <c r="D83" s="23">
        <v>0.8</v>
      </c>
      <c r="E83" s="24">
        <v>0</v>
      </c>
      <c r="F83" s="1" t="s">
        <v>10</v>
      </c>
      <c r="G83" s="1"/>
      <c r="H83" s="1"/>
      <c r="I83" s="1"/>
      <c r="J83" s="1"/>
      <c r="K83" s="1"/>
      <c r="L83" s="1"/>
      <c r="M83" s="1"/>
      <c r="N83" s="1"/>
      <c r="O83" s="1"/>
      <c r="P83" s="1"/>
      <c r="Q83" s="1"/>
      <c r="R83" s="1"/>
      <c r="S83" s="1"/>
      <c r="T83" s="1"/>
      <c r="U83" s="1"/>
      <c r="V83" s="1"/>
      <c r="W83" s="1"/>
      <c r="X83" s="1"/>
      <c r="Y83" s="1"/>
      <c r="Z83" s="1"/>
      <c r="AA83" s="1"/>
      <c r="AB83" s="1"/>
      <c r="AC83" s="1"/>
    </row>
    <row r="84" spans="1:29" x14ac:dyDescent="0.2">
      <c r="A84" s="1"/>
      <c r="B84" s="1"/>
      <c r="C84" s="1"/>
      <c r="D84" s="1"/>
      <c r="E84" s="24"/>
      <c r="F84" s="1"/>
      <c r="G84" s="1"/>
      <c r="H84" s="1"/>
      <c r="I84" s="1"/>
      <c r="J84" s="14"/>
      <c r="K84" s="1"/>
      <c r="L84" s="1"/>
      <c r="M84" s="1"/>
      <c r="N84" s="1"/>
      <c r="O84" s="1"/>
      <c r="P84" s="1"/>
      <c r="Q84" s="1"/>
      <c r="R84" s="1"/>
      <c r="S84" s="1"/>
      <c r="T84" s="1"/>
      <c r="U84" s="1"/>
      <c r="V84" s="1"/>
      <c r="W84" s="1"/>
      <c r="X84" s="1"/>
      <c r="Y84" s="1"/>
      <c r="Z84" s="1"/>
      <c r="AA84" s="1"/>
      <c r="AB84" s="1"/>
      <c r="AC84" s="1"/>
    </row>
    <row r="85" spans="1:29" x14ac:dyDescent="0.2">
      <c r="A85" s="1"/>
      <c r="B85" s="9" t="s">
        <v>163</v>
      </c>
      <c r="C85" s="3"/>
      <c r="D85" s="3"/>
      <c r="E85" s="24"/>
      <c r="F85" s="3"/>
      <c r="G85" s="1"/>
      <c r="H85" s="1"/>
      <c r="I85" s="1"/>
      <c r="J85" s="1"/>
      <c r="K85" s="1"/>
      <c r="L85" s="1"/>
      <c r="M85" s="1"/>
      <c r="N85" s="1"/>
      <c r="O85" s="1"/>
      <c r="P85" s="1"/>
      <c r="Q85" s="1"/>
      <c r="R85" s="1"/>
      <c r="S85" s="1"/>
      <c r="T85" s="1"/>
      <c r="U85" s="1"/>
      <c r="V85" s="1"/>
      <c r="W85" s="1"/>
      <c r="X85" s="1"/>
      <c r="Y85" s="1"/>
      <c r="Z85" s="1"/>
      <c r="AA85" s="1"/>
      <c r="AB85" s="1"/>
      <c r="AC85" s="1"/>
    </row>
    <row r="86" spans="1:29" x14ac:dyDescent="0.2">
      <c r="A86" s="1"/>
      <c r="B86" s="3"/>
      <c r="C86" s="3" t="s">
        <v>152</v>
      </c>
      <c r="D86" s="23">
        <f>100*1.007^15</f>
        <v>111.0304393430589</v>
      </c>
      <c r="E86" s="24">
        <v>100</v>
      </c>
      <c r="F86" s="3" t="s">
        <v>33</v>
      </c>
      <c r="G86" s="1"/>
      <c r="H86" s="1"/>
      <c r="I86" s="1"/>
      <c r="J86" s="1"/>
      <c r="K86" s="1"/>
      <c r="L86" s="1"/>
      <c r="M86" s="1"/>
      <c r="N86" s="1"/>
      <c r="O86" s="1"/>
      <c r="P86" s="1"/>
      <c r="Q86" s="1"/>
      <c r="R86" s="1"/>
      <c r="S86" s="1"/>
      <c r="T86" s="1"/>
      <c r="U86" s="1"/>
      <c r="V86" s="1"/>
      <c r="W86" s="1"/>
      <c r="X86" s="1"/>
      <c r="Y86" s="1"/>
      <c r="Z86" s="1"/>
      <c r="AA86" s="1"/>
      <c r="AB86" s="1"/>
      <c r="AC86" s="1"/>
    </row>
    <row r="87" spans="1:29" x14ac:dyDescent="0.2">
      <c r="A87" s="1"/>
      <c r="B87" s="10" t="s">
        <v>150</v>
      </c>
      <c r="C87" s="3"/>
      <c r="D87" s="3"/>
      <c r="E87" s="24"/>
      <c r="F87" s="3"/>
      <c r="G87" s="1"/>
      <c r="H87" s="1"/>
      <c r="I87" s="1"/>
      <c r="J87" s="14"/>
      <c r="K87" s="1"/>
      <c r="L87" s="1"/>
      <c r="M87" s="1"/>
      <c r="N87" s="1"/>
      <c r="O87" s="1"/>
      <c r="P87" s="1"/>
      <c r="Q87" s="1"/>
      <c r="R87" s="1"/>
      <c r="S87" s="1"/>
      <c r="T87" s="1"/>
      <c r="U87" s="1"/>
      <c r="V87" s="1"/>
      <c r="W87" s="1"/>
      <c r="X87" s="1"/>
      <c r="Y87" s="1"/>
      <c r="Z87" s="1"/>
      <c r="AA87" s="1"/>
      <c r="AB87" s="1"/>
      <c r="AC87" s="1"/>
    </row>
    <row r="88" spans="1:29" x14ac:dyDescent="0.2">
      <c r="A88" s="1"/>
      <c r="B88" s="3"/>
      <c r="C88" s="3" t="s">
        <v>150</v>
      </c>
      <c r="D88" s="23">
        <v>0.8</v>
      </c>
      <c r="E88" s="24">
        <v>0</v>
      </c>
      <c r="F88" s="3" t="s">
        <v>10</v>
      </c>
      <c r="G88" s="1"/>
      <c r="H88" s="1"/>
      <c r="I88" s="1"/>
      <c r="J88" s="1"/>
      <c r="K88" s="1"/>
      <c r="L88" s="1"/>
      <c r="M88" s="1"/>
      <c r="N88" s="1"/>
      <c r="O88" s="1"/>
      <c r="P88" s="1"/>
      <c r="Q88" s="1"/>
      <c r="R88" s="1"/>
      <c r="S88" s="1"/>
      <c r="T88" s="1"/>
      <c r="U88" s="1"/>
      <c r="V88" s="1"/>
      <c r="W88" s="1"/>
      <c r="X88" s="1"/>
      <c r="Y88" s="1"/>
      <c r="Z88" s="1"/>
      <c r="AA88" s="1"/>
      <c r="AB88" s="1"/>
      <c r="AC88" s="1"/>
    </row>
    <row r="89" spans="1:29" x14ac:dyDescent="0.2">
      <c r="A89" s="1"/>
      <c r="B89" s="3"/>
      <c r="C89" s="3"/>
      <c r="D89" s="3"/>
      <c r="E89" s="24"/>
      <c r="F89" s="3"/>
      <c r="G89" s="1"/>
      <c r="H89" s="1"/>
      <c r="I89" s="1"/>
      <c r="J89" s="1"/>
      <c r="K89" s="1"/>
      <c r="L89" s="1"/>
      <c r="M89" s="1"/>
      <c r="N89" s="1"/>
      <c r="O89" s="1"/>
      <c r="P89" s="1"/>
      <c r="Q89" s="1"/>
      <c r="R89" s="1"/>
      <c r="S89" s="1"/>
      <c r="T89" s="1"/>
      <c r="U89" s="1"/>
      <c r="V89" s="1"/>
      <c r="W89" s="1"/>
      <c r="X89" s="1"/>
      <c r="Y89" s="1"/>
      <c r="Z89" s="1"/>
      <c r="AA89" s="1"/>
      <c r="AB89" s="1"/>
      <c r="AC89" s="1"/>
    </row>
    <row r="90" spans="1:29" x14ac:dyDescent="0.2">
      <c r="A90" s="1"/>
      <c r="B90" s="10" t="s">
        <v>153</v>
      </c>
      <c r="C90" s="3"/>
      <c r="D90" s="3"/>
      <c r="E90" s="24"/>
      <c r="F90" s="3"/>
      <c r="G90" s="1"/>
      <c r="H90" s="1"/>
      <c r="I90" s="1"/>
      <c r="J90" s="1"/>
      <c r="K90" s="1"/>
      <c r="L90" s="1"/>
      <c r="M90" s="1"/>
      <c r="N90" s="1"/>
      <c r="O90" s="1"/>
      <c r="P90" s="1"/>
      <c r="Q90" s="1"/>
      <c r="R90" s="1"/>
      <c r="S90" s="1"/>
      <c r="T90" s="1"/>
      <c r="U90" s="1"/>
      <c r="V90" s="1"/>
      <c r="W90" s="1"/>
      <c r="X90" s="1"/>
      <c r="Y90" s="1"/>
      <c r="Z90" s="1"/>
      <c r="AA90" s="1"/>
      <c r="AB90" s="1"/>
      <c r="AC90" s="1"/>
    </row>
    <row r="91" spans="1:29" x14ac:dyDescent="0.2">
      <c r="A91" s="1"/>
      <c r="B91" s="3"/>
      <c r="C91" s="3" t="s">
        <v>29</v>
      </c>
      <c r="D91" s="1">
        <v>59.8</v>
      </c>
      <c r="E91" s="24">
        <v>86.8</v>
      </c>
      <c r="F91" s="3" t="s">
        <v>33</v>
      </c>
      <c r="G91" s="1"/>
      <c r="H91" s="1"/>
      <c r="I91" s="1"/>
      <c r="J91" s="1"/>
      <c r="K91" s="1"/>
      <c r="L91" s="1"/>
      <c r="M91" s="1"/>
      <c r="N91" s="1"/>
      <c r="O91" s="1"/>
      <c r="P91" s="1"/>
      <c r="Q91" s="1"/>
      <c r="R91" s="1"/>
      <c r="S91" s="1"/>
      <c r="T91" s="1"/>
      <c r="U91" s="1"/>
      <c r="V91" s="1"/>
      <c r="W91" s="1"/>
      <c r="X91" s="1"/>
      <c r="Y91" s="1"/>
      <c r="Z91" s="1"/>
      <c r="AA91" s="1"/>
      <c r="AB91" s="1"/>
      <c r="AC91" s="1"/>
    </row>
    <row r="92" spans="1:29" x14ac:dyDescent="0.2">
      <c r="A92" s="1"/>
      <c r="B92" s="3"/>
      <c r="C92" s="3" t="s">
        <v>30</v>
      </c>
      <c r="D92" s="1">
        <v>0.3</v>
      </c>
      <c r="E92" s="24">
        <v>0.3</v>
      </c>
      <c r="F92" s="3" t="s">
        <v>33</v>
      </c>
      <c r="G92" s="1"/>
      <c r="H92" s="1"/>
      <c r="I92" s="1"/>
      <c r="J92" s="1"/>
      <c r="K92" s="1"/>
      <c r="L92" s="1"/>
      <c r="M92" s="1"/>
      <c r="N92" s="1"/>
      <c r="O92" s="1"/>
      <c r="P92" s="1"/>
      <c r="Q92" s="1"/>
      <c r="R92" s="1"/>
      <c r="S92" s="1"/>
      <c r="T92" s="1"/>
      <c r="U92" s="1"/>
      <c r="V92" s="1"/>
      <c r="W92" s="1"/>
      <c r="X92" s="1"/>
      <c r="Y92" s="1"/>
      <c r="Z92" s="1"/>
      <c r="AA92" s="1"/>
      <c r="AB92" s="1"/>
      <c r="AC92" s="1"/>
    </row>
    <row r="93" spans="1:29" x14ac:dyDescent="0.2">
      <c r="A93" s="1"/>
      <c r="B93" s="3"/>
      <c r="C93" s="3" t="s">
        <v>79</v>
      </c>
      <c r="D93" s="1">
        <v>5</v>
      </c>
      <c r="E93" s="24">
        <v>1.5</v>
      </c>
      <c r="F93" s="3" t="s">
        <v>33</v>
      </c>
      <c r="G93" s="1" t="s">
        <v>478</v>
      </c>
      <c r="H93" s="1"/>
      <c r="I93" s="1"/>
      <c r="J93" s="1"/>
      <c r="K93" s="1"/>
      <c r="L93" s="1"/>
      <c r="M93" s="1"/>
      <c r="N93" s="1"/>
      <c r="O93" s="1"/>
      <c r="P93" s="1"/>
      <c r="Q93" s="1"/>
      <c r="R93" s="1"/>
      <c r="S93" s="1"/>
      <c r="T93" s="1"/>
      <c r="U93" s="1"/>
      <c r="V93" s="1"/>
      <c r="W93" s="1"/>
      <c r="X93" s="1"/>
      <c r="Y93" s="1"/>
      <c r="Z93" s="1"/>
      <c r="AA93" s="1"/>
      <c r="AB93" s="1"/>
      <c r="AC93" s="1"/>
    </row>
    <row r="94" spans="1:29" x14ac:dyDescent="0.2">
      <c r="A94" s="1"/>
      <c r="B94" s="3"/>
      <c r="C94" s="3" t="s">
        <v>31</v>
      </c>
      <c r="D94" s="1">
        <v>1.5</v>
      </c>
      <c r="E94" s="24">
        <v>0</v>
      </c>
      <c r="F94" s="3" t="s">
        <v>33</v>
      </c>
      <c r="G94" s="1"/>
      <c r="H94" s="1"/>
      <c r="I94" s="1"/>
      <c r="J94" s="1"/>
      <c r="K94" s="1"/>
      <c r="L94" s="1"/>
      <c r="M94" s="1"/>
      <c r="N94" s="1"/>
      <c r="O94" s="1"/>
      <c r="P94" s="1"/>
      <c r="Q94" s="1"/>
      <c r="R94" s="1"/>
      <c r="S94" s="1"/>
      <c r="T94" s="1"/>
      <c r="U94" s="1"/>
      <c r="V94" s="1"/>
      <c r="W94" s="1"/>
      <c r="X94" s="1"/>
      <c r="Y94" s="1"/>
      <c r="Z94" s="1"/>
      <c r="AA94" s="1"/>
      <c r="AB94" s="1"/>
      <c r="AC94" s="1"/>
    </row>
    <row r="95" spans="1:29" x14ac:dyDescent="0.2">
      <c r="A95" s="1"/>
      <c r="B95" s="3"/>
      <c r="C95" s="3" t="s">
        <v>154</v>
      </c>
      <c r="D95" s="1" t="s">
        <v>373</v>
      </c>
      <c r="E95" s="24">
        <v>0</v>
      </c>
      <c r="F95" s="3" t="s">
        <v>33</v>
      </c>
      <c r="G95" s="1"/>
      <c r="H95" s="1"/>
      <c r="I95" s="1"/>
      <c r="J95" s="1"/>
      <c r="K95" s="1"/>
      <c r="L95" s="1"/>
      <c r="M95" s="1"/>
      <c r="N95" s="1"/>
      <c r="O95" s="1"/>
      <c r="P95" s="1"/>
      <c r="Q95" s="1"/>
      <c r="R95" s="1"/>
      <c r="S95" s="1"/>
      <c r="T95" s="1"/>
      <c r="U95" s="1"/>
      <c r="V95" s="1"/>
      <c r="W95" s="1"/>
      <c r="X95" s="1"/>
      <c r="Y95" s="1"/>
      <c r="Z95" s="1"/>
      <c r="AA95" s="1"/>
      <c r="AB95" s="1"/>
      <c r="AC95" s="1"/>
    </row>
    <row r="96" spans="1:29" x14ac:dyDescent="0.2">
      <c r="A96" s="1"/>
      <c r="B96" s="3"/>
      <c r="C96" s="3" t="s">
        <v>32</v>
      </c>
      <c r="D96" s="1">
        <v>22</v>
      </c>
      <c r="E96" s="24">
        <v>0</v>
      </c>
      <c r="F96" s="3" t="s">
        <v>33</v>
      </c>
      <c r="G96" s="1" t="s">
        <v>446</v>
      </c>
      <c r="H96" s="1"/>
      <c r="I96" s="1"/>
      <c r="J96" s="1"/>
      <c r="K96" s="1"/>
      <c r="L96" s="1"/>
      <c r="M96" s="1"/>
      <c r="N96" s="1"/>
      <c r="O96" s="1"/>
      <c r="P96" s="1"/>
      <c r="Q96" s="1"/>
      <c r="R96" s="1"/>
      <c r="S96" s="1"/>
      <c r="T96" s="1"/>
      <c r="U96" s="1"/>
      <c r="V96" s="1"/>
      <c r="W96" s="1"/>
      <c r="X96" s="1"/>
      <c r="Y96" s="1"/>
      <c r="Z96" s="1"/>
      <c r="AA96" s="1"/>
      <c r="AB96" s="1"/>
      <c r="AC96" s="1"/>
    </row>
    <row r="97" spans="1:29" x14ac:dyDescent="0.2">
      <c r="A97" s="1"/>
      <c r="B97" s="3"/>
      <c r="C97" s="3" t="s">
        <v>23</v>
      </c>
      <c r="D97" s="1">
        <v>11.4</v>
      </c>
      <c r="E97" s="24">
        <v>11.4</v>
      </c>
      <c r="F97" s="3" t="s">
        <v>33</v>
      </c>
      <c r="G97" s="1"/>
      <c r="H97" s="1"/>
      <c r="I97" s="1"/>
      <c r="J97" s="1"/>
      <c r="K97" s="1"/>
      <c r="L97" s="1"/>
      <c r="M97" s="1"/>
      <c r="N97" s="1"/>
      <c r="O97" s="1"/>
      <c r="P97" s="1"/>
      <c r="Q97" s="1"/>
      <c r="R97" s="1"/>
      <c r="S97" s="1"/>
      <c r="T97" s="1"/>
      <c r="U97" s="1"/>
      <c r="V97" s="1"/>
      <c r="W97" s="1"/>
      <c r="X97" s="1"/>
      <c r="Y97" s="1"/>
      <c r="Z97" s="1"/>
      <c r="AA97" s="1"/>
      <c r="AB97" s="1"/>
      <c r="AC97" s="1"/>
    </row>
    <row r="98" spans="1:29" x14ac:dyDescent="0.2">
      <c r="A98" s="1"/>
      <c r="B98" s="1"/>
      <c r="C98" s="1"/>
      <c r="D98" s="1"/>
      <c r="E98" s="24"/>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
      <c r="A99" s="1"/>
      <c r="B99" s="9" t="s">
        <v>164</v>
      </c>
      <c r="C99" s="3"/>
      <c r="D99" s="3"/>
      <c r="E99" s="24"/>
      <c r="F99" s="3"/>
      <c r="G99" s="1"/>
      <c r="H99" s="1"/>
      <c r="I99" s="1"/>
      <c r="J99" s="1"/>
      <c r="K99" s="1"/>
      <c r="L99" s="1"/>
      <c r="M99" s="1"/>
      <c r="N99" s="1"/>
      <c r="O99" s="1"/>
      <c r="P99" s="1"/>
      <c r="Q99" s="1"/>
      <c r="R99" s="1"/>
      <c r="S99" s="1"/>
      <c r="T99" s="1"/>
      <c r="U99" s="1"/>
      <c r="V99" s="1"/>
      <c r="W99" s="1"/>
      <c r="X99" s="1"/>
      <c r="Y99" s="1"/>
      <c r="Z99" s="1"/>
      <c r="AA99" s="1"/>
      <c r="AB99" s="1"/>
      <c r="AC99" s="1"/>
    </row>
    <row r="100" spans="1:29" x14ac:dyDescent="0.2">
      <c r="A100" s="1"/>
      <c r="B100" s="3"/>
      <c r="C100" s="3" t="s">
        <v>152</v>
      </c>
      <c r="D100" s="23">
        <f>100*1.007^15</f>
        <v>111.0304393430589</v>
      </c>
      <c r="E100" s="24">
        <v>100</v>
      </c>
      <c r="F100" s="3" t="s">
        <v>33</v>
      </c>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
      <c r="A101" s="1"/>
      <c r="B101" s="10" t="s">
        <v>150</v>
      </c>
      <c r="C101" s="3"/>
      <c r="D101" s="3"/>
      <c r="E101" s="24"/>
      <c r="F101" s="3"/>
      <c r="G101" s="1"/>
      <c r="H101" s="1"/>
      <c r="I101" s="1"/>
      <c r="J101" s="14"/>
      <c r="K101" s="1"/>
      <c r="L101" s="1"/>
      <c r="M101" s="1"/>
      <c r="N101" s="1"/>
      <c r="O101" s="1"/>
      <c r="P101" s="1"/>
      <c r="Q101" s="1"/>
      <c r="R101" s="1"/>
      <c r="S101" s="1"/>
      <c r="T101" s="1"/>
      <c r="U101" s="1"/>
      <c r="V101" s="1"/>
      <c r="W101" s="1"/>
      <c r="X101" s="1"/>
      <c r="Y101" s="1"/>
      <c r="Z101" s="1"/>
      <c r="AA101" s="1"/>
      <c r="AB101" s="1"/>
      <c r="AC101" s="1"/>
    </row>
    <row r="102" spans="1:29" x14ac:dyDescent="0.2">
      <c r="A102" s="1"/>
      <c r="B102" s="3"/>
      <c r="C102" s="3" t="s">
        <v>150</v>
      </c>
      <c r="D102" s="23">
        <v>0.8</v>
      </c>
      <c r="E102" s="24">
        <v>0</v>
      </c>
      <c r="F102" s="3" t="s">
        <v>10</v>
      </c>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
      <c r="A103" s="1"/>
      <c r="B103" s="3"/>
      <c r="C103" s="3"/>
      <c r="D103" s="3"/>
      <c r="E103" s="24"/>
      <c r="F103" s="3"/>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
      <c r="A104" s="1"/>
      <c r="B104" s="10" t="s">
        <v>153</v>
      </c>
      <c r="C104" s="3"/>
      <c r="D104" s="3"/>
      <c r="E104" s="24"/>
      <c r="F104" s="3"/>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
      <c r="A105" s="1"/>
      <c r="B105" s="3"/>
      <c r="C105" s="3" t="s">
        <v>29</v>
      </c>
      <c r="D105" s="1">
        <v>53.8</v>
      </c>
      <c r="E105" s="24">
        <v>81.8</v>
      </c>
      <c r="F105" s="3" t="s">
        <v>33</v>
      </c>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
      <c r="A106" s="1"/>
      <c r="B106" s="3"/>
      <c r="C106" s="3" t="s">
        <v>30</v>
      </c>
      <c r="D106" s="1" t="s">
        <v>373</v>
      </c>
      <c r="E106" s="24">
        <v>0</v>
      </c>
      <c r="F106" s="3" t="s">
        <v>33</v>
      </c>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
      <c r="A107" s="1"/>
      <c r="B107" s="3"/>
      <c r="C107" s="3" t="s">
        <v>79</v>
      </c>
      <c r="D107" s="2">
        <v>5</v>
      </c>
      <c r="E107" s="24">
        <v>0</v>
      </c>
      <c r="F107" s="3" t="s">
        <v>33</v>
      </c>
      <c r="G107" s="1" t="s">
        <v>477</v>
      </c>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
      <c r="A108" s="1"/>
      <c r="B108" s="3"/>
      <c r="C108" s="3" t="s">
        <v>31</v>
      </c>
      <c r="D108" s="1" t="s">
        <v>373</v>
      </c>
      <c r="E108" s="24">
        <v>0</v>
      </c>
      <c r="F108" s="3" t="s">
        <v>33</v>
      </c>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
      <c r="A109" s="1"/>
      <c r="B109" s="3"/>
      <c r="C109" s="3" t="s">
        <v>154</v>
      </c>
      <c r="D109" s="1" t="s">
        <v>373</v>
      </c>
      <c r="E109" s="24">
        <v>0</v>
      </c>
      <c r="F109" s="3" t="s">
        <v>33</v>
      </c>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
      <c r="A110" s="1"/>
      <c r="B110" s="3"/>
      <c r="C110" s="3" t="s">
        <v>32</v>
      </c>
      <c r="D110" s="1">
        <v>23</v>
      </c>
      <c r="E110" s="24">
        <v>0</v>
      </c>
      <c r="F110" s="3" t="s">
        <v>33</v>
      </c>
      <c r="G110" s="1" t="s">
        <v>445</v>
      </c>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
      <c r="A111" s="1"/>
      <c r="B111" s="3"/>
      <c r="C111" s="3" t="s">
        <v>23</v>
      </c>
      <c r="D111" s="1">
        <v>18.2</v>
      </c>
      <c r="E111" s="24">
        <v>18.2</v>
      </c>
      <c r="F111" s="3" t="s">
        <v>33</v>
      </c>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
      <c r="A112" s="1"/>
      <c r="B112" s="1"/>
      <c r="C112" s="1"/>
      <c r="D112" s="1"/>
      <c r="E112" s="24"/>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
      <c r="A113" s="1"/>
      <c r="B113" s="5" t="s">
        <v>165</v>
      </c>
      <c r="C113" s="1"/>
      <c r="D113" s="1"/>
      <c r="E113" s="24"/>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
      <c r="A114" s="1"/>
      <c r="B114" s="1"/>
      <c r="C114" s="3" t="s">
        <v>152</v>
      </c>
      <c r="D114" s="23">
        <f>100*1.007^15*0.992^15</f>
        <v>98.427655517293204</v>
      </c>
      <c r="E114" s="24">
        <v>100</v>
      </c>
      <c r="F114" s="3" t="s">
        <v>33</v>
      </c>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
      <c r="A115" s="1"/>
      <c r="B115" s="7" t="s">
        <v>167</v>
      </c>
      <c r="C115" s="1"/>
      <c r="D115" s="1"/>
      <c r="E115" s="24"/>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
      <c r="A116" s="1"/>
      <c r="B116" s="1"/>
      <c r="C116" s="1" t="s">
        <v>51</v>
      </c>
      <c r="D116" s="1">
        <v>4.9000000000000004</v>
      </c>
      <c r="E116" s="24">
        <v>3.9</v>
      </c>
      <c r="F116" s="1" t="s">
        <v>33</v>
      </c>
      <c r="G116" s="1" t="s">
        <v>476</v>
      </c>
      <c r="H116" s="1"/>
      <c r="I116" s="1"/>
      <c r="J116" s="14"/>
      <c r="K116" s="1"/>
      <c r="L116" s="1"/>
      <c r="M116" s="1"/>
      <c r="N116" s="1"/>
      <c r="O116" s="1"/>
      <c r="P116" s="1"/>
      <c r="Q116" s="1"/>
      <c r="R116" s="1"/>
      <c r="S116" s="1"/>
      <c r="T116" s="1"/>
      <c r="U116" s="1"/>
      <c r="V116" s="1"/>
      <c r="W116" s="1"/>
      <c r="X116" s="1"/>
      <c r="Y116" s="1"/>
      <c r="Z116" s="1"/>
      <c r="AA116" s="1"/>
      <c r="AB116" s="1"/>
      <c r="AC116" s="1"/>
    </row>
    <row r="117" spans="1:29" x14ac:dyDescent="0.2">
      <c r="A117" s="1"/>
      <c r="B117" s="1"/>
      <c r="C117" s="1" t="s">
        <v>148</v>
      </c>
      <c r="D117" s="1" t="s">
        <v>373</v>
      </c>
      <c r="E117" s="24">
        <v>27.6</v>
      </c>
      <c r="F117" s="1" t="s">
        <v>33</v>
      </c>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
      <c r="A118" s="1"/>
      <c r="B118" s="1"/>
      <c r="C118" s="1" t="s">
        <v>166</v>
      </c>
      <c r="D118" s="1" t="s">
        <v>373</v>
      </c>
      <c r="E118" s="24">
        <v>12.9</v>
      </c>
      <c r="F118" s="1" t="s">
        <v>33</v>
      </c>
      <c r="G118" s="1"/>
      <c r="H118" s="1"/>
      <c r="I118" s="1"/>
      <c r="J118" s="1"/>
      <c r="K118" s="1"/>
      <c r="L118" s="14"/>
      <c r="M118" s="1"/>
      <c r="N118" s="1"/>
      <c r="O118" s="1"/>
      <c r="P118" s="1"/>
      <c r="Q118" s="1"/>
      <c r="R118" s="1"/>
      <c r="S118" s="1"/>
      <c r="T118" s="1"/>
      <c r="U118" s="1"/>
      <c r="V118" s="1"/>
      <c r="W118" s="1"/>
      <c r="X118" s="1"/>
      <c r="Y118" s="1"/>
      <c r="Z118" s="1"/>
      <c r="AA118" s="1"/>
      <c r="AB118" s="1"/>
      <c r="AC118" s="1"/>
    </row>
    <row r="119" spans="1:29" x14ac:dyDescent="0.2">
      <c r="A119" s="1"/>
      <c r="B119" s="1"/>
      <c r="C119" s="1" t="s">
        <v>47</v>
      </c>
      <c r="D119" s="1">
        <v>50.1</v>
      </c>
      <c r="E119" s="24">
        <v>51.1</v>
      </c>
      <c r="F119" s="1" t="s">
        <v>33</v>
      </c>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
      <c r="A120" s="1"/>
      <c r="B120" s="1"/>
      <c r="C120" s="1" t="s">
        <v>112</v>
      </c>
      <c r="D120" s="1" t="s">
        <v>373</v>
      </c>
      <c r="E120" s="24">
        <v>1.5</v>
      </c>
      <c r="F120" s="1" t="s">
        <v>33</v>
      </c>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
      <c r="A121" s="1"/>
      <c r="B121" s="1"/>
      <c r="C121" s="1" t="s">
        <v>149</v>
      </c>
      <c r="D121" s="1" t="s">
        <v>373</v>
      </c>
      <c r="E121" s="24" t="s">
        <v>489</v>
      </c>
      <c r="F121" s="1" t="s">
        <v>33</v>
      </c>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
      <c r="A122" s="1"/>
      <c r="B122" s="1"/>
      <c r="C122" s="1"/>
      <c r="D122" s="1"/>
      <c r="E122" s="24"/>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
      <c r="A123" s="1"/>
      <c r="B123" s="1"/>
      <c r="C123" s="1"/>
      <c r="D123" s="1"/>
      <c r="E123" s="24"/>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
      <c r="A124" s="1"/>
      <c r="B124" s="1"/>
      <c r="C124" s="1"/>
      <c r="D124" s="1"/>
      <c r="E124" s="24"/>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
      <c r="A125" s="1"/>
      <c r="B125" s="1"/>
      <c r="C125" s="1"/>
      <c r="D125" s="1"/>
      <c r="E125" s="24"/>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
      <c r="A126" s="1"/>
      <c r="B126" s="1"/>
      <c r="C126" s="1"/>
      <c r="D126" s="1"/>
      <c r="E126" s="24"/>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
      <c r="A127" s="1"/>
      <c r="B127" s="1"/>
      <c r="C127" s="1"/>
      <c r="D127" s="1"/>
      <c r="E127" s="24"/>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
      <c r="A128" s="1"/>
      <c r="B128" s="1"/>
      <c r="C128" s="1"/>
      <c r="D128" s="1"/>
      <c r="E128" s="24"/>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
      <c r="A129" s="1"/>
      <c r="B129" s="1"/>
      <c r="C129" s="1"/>
      <c r="D129" s="1"/>
      <c r="E129" s="24"/>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
      <c r="A130" s="1"/>
      <c r="B130" s="1"/>
      <c r="C130" s="1"/>
      <c r="D130" s="1"/>
      <c r="E130" s="24"/>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
      <c r="A131" s="1"/>
      <c r="B131" s="1"/>
      <c r="C131" s="1"/>
      <c r="D131" s="1"/>
      <c r="E131" s="24"/>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
      <c r="A132" s="1"/>
      <c r="B132" s="1"/>
      <c r="C132" s="1"/>
      <c r="D132" s="1"/>
      <c r="E132" s="24"/>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
      <c r="A133" s="1"/>
      <c r="B133" s="1"/>
      <c r="C133" s="1"/>
      <c r="D133" s="1"/>
      <c r="E133" s="24"/>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
      <c r="A134" s="1"/>
      <c r="B134" s="1"/>
      <c r="C134" s="1"/>
      <c r="D134" s="1"/>
      <c r="E134" s="24"/>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
      <c r="A135" s="1"/>
      <c r="B135" s="1"/>
      <c r="C135" s="1"/>
      <c r="D135" s="1"/>
      <c r="E135" s="24"/>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
      <c r="A136" s="1"/>
      <c r="B136" s="1"/>
      <c r="C136" s="1"/>
      <c r="D136" s="1"/>
      <c r="E136" s="24"/>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
      <c r="A137" s="1"/>
      <c r="B137" s="1"/>
      <c r="C137" s="1"/>
      <c r="D137" s="1"/>
      <c r="E137" s="24"/>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
      <c r="A138" s="1"/>
      <c r="B138" s="1"/>
      <c r="C138" s="1"/>
      <c r="D138" s="1"/>
      <c r="E138" s="24"/>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
      <c r="A139" s="1"/>
      <c r="B139" s="1"/>
      <c r="C139" s="1"/>
      <c r="D139" s="1"/>
      <c r="E139" s="24"/>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
      <c r="A140" s="1"/>
      <c r="B140" s="1"/>
      <c r="C140" s="1"/>
      <c r="D140" s="1"/>
      <c r="E140" s="24"/>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
      <c r="A141" s="1"/>
      <c r="B141" s="1"/>
      <c r="C141" s="1"/>
      <c r="D141" s="1"/>
      <c r="E141" s="24"/>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
      <c r="A142" s="1"/>
      <c r="B142" s="1"/>
      <c r="C142" s="1"/>
      <c r="D142" s="1"/>
      <c r="E142" s="24"/>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
      <c r="A143" s="1"/>
      <c r="B143" s="1"/>
      <c r="C143" s="1"/>
      <c r="D143" s="1"/>
      <c r="E143" s="24"/>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
      <c r="A144" s="1"/>
      <c r="B144" s="1"/>
      <c r="C144" s="1"/>
      <c r="D144" s="1"/>
      <c r="E144" s="24"/>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
      <c r="A145" s="1"/>
      <c r="B145" s="1"/>
      <c r="C145" s="1"/>
      <c r="D145" s="1"/>
      <c r="E145" s="24"/>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
      <c r="A146" s="1"/>
      <c r="B146" s="1"/>
      <c r="C146" s="1"/>
      <c r="D146" s="1"/>
      <c r="E146" s="24"/>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
      <c r="A147" s="1"/>
      <c r="B147" s="1"/>
      <c r="C147" s="1"/>
      <c r="D147" s="1"/>
      <c r="E147" s="24"/>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
      <c r="A148" s="1"/>
      <c r="B148" s="1"/>
      <c r="C148" s="1"/>
      <c r="D148" s="1"/>
      <c r="E148" s="24"/>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
      <c r="A149" s="1"/>
      <c r="B149" s="1"/>
      <c r="C149" s="1"/>
      <c r="D149" s="1"/>
      <c r="E149" s="24"/>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
      <c r="A150" s="1"/>
      <c r="B150" s="1"/>
      <c r="C150" s="1"/>
      <c r="D150" s="1"/>
      <c r="E150" s="24"/>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
      <c r="A151" s="1"/>
      <c r="B151" s="1"/>
      <c r="C151" s="1"/>
      <c r="D151" s="1"/>
      <c r="E151" s="24"/>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
      <c r="A152" s="1"/>
      <c r="B152" s="1"/>
      <c r="C152" s="1"/>
      <c r="D152" s="1"/>
      <c r="E152" s="24"/>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
      <c r="A153" s="1"/>
      <c r="B153" s="1"/>
      <c r="C153" s="1"/>
      <c r="D153" s="1"/>
      <c r="E153" s="24"/>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
      <c r="A154" s="1"/>
      <c r="B154" s="1"/>
      <c r="C154" s="1"/>
      <c r="D154" s="1"/>
      <c r="E154" s="24"/>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
      <c r="A155" s="1"/>
      <c r="B155" s="1"/>
      <c r="C155" s="1"/>
      <c r="D155" s="1"/>
      <c r="E155" s="24"/>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
      <c r="A156" s="1"/>
      <c r="B156" s="1"/>
      <c r="C156" s="1"/>
      <c r="D156" s="1"/>
      <c r="E156" s="24"/>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
      <c r="A157" s="1"/>
      <c r="B157" s="1"/>
      <c r="C157" s="1"/>
      <c r="D157" s="1"/>
      <c r="E157" s="24"/>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
      <c r="A158" s="1"/>
      <c r="B158" s="1"/>
      <c r="C158" s="1"/>
      <c r="D158" s="1"/>
      <c r="E158" s="24"/>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
      <c r="A159" s="1"/>
      <c r="B159" s="1"/>
      <c r="C159" s="1"/>
      <c r="D159" s="1"/>
      <c r="E159" s="24"/>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
      <c r="A160" s="1"/>
      <c r="B160" s="1"/>
      <c r="C160" s="1"/>
      <c r="D160" s="1"/>
      <c r="E160" s="24"/>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
      <c r="A161" s="1"/>
      <c r="B161" s="1"/>
      <c r="C161" s="1"/>
      <c r="D161" s="1"/>
      <c r="E161" s="24"/>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
      <c r="A162" s="1"/>
      <c r="B162" s="1"/>
      <c r="C162" s="1"/>
      <c r="D162" s="1"/>
      <c r="E162" s="24"/>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
      <c r="A163" s="1"/>
      <c r="B163" s="1"/>
      <c r="C163" s="1"/>
      <c r="D163" s="1"/>
      <c r="E163" s="24"/>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
      <c r="A164" s="1"/>
      <c r="B164" s="1"/>
      <c r="C164" s="1"/>
      <c r="D164" s="1"/>
      <c r="E164" s="24"/>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
      <c r="A165" s="1"/>
      <c r="B165" s="1"/>
      <c r="C165" s="1"/>
      <c r="D165" s="1"/>
      <c r="E165" s="24"/>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
      <c r="A166" s="1"/>
      <c r="B166" s="1"/>
      <c r="C166" s="1"/>
      <c r="D166" s="1"/>
      <c r="E166" s="24"/>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
      <c r="A167" s="1"/>
      <c r="B167" s="1"/>
      <c r="C167" s="1"/>
      <c r="D167" s="1"/>
      <c r="E167" s="24"/>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
      <c r="A168" s="1"/>
      <c r="B168" s="1"/>
      <c r="C168" s="1"/>
      <c r="D168" s="1"/>
      <c r="E168" s="24"/>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
      <c r="A169" s="1"/>
      <c r="B169" s="1"/>
      <c r="C169" s="1"/>
      <c r="D169" s="1"/>
      <c r="E169" s="24"/>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
      <c r="A170" s="1"/>
      <c r="B170" s="1"/>
      <c r="C170" s="1"/>
      <c r="D170" s="1"/>
      <c r="E170" s="24"/>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
      <c r="A171" s="1"/>
      <c r="B171" s="1"/>
      <c r="C171" s="1"/>
      <c r="D171" s="1"/>
      <c r="E171" s="24"/>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
      <c r="A172" s="1"/>
      <c r="B172" s="1"/>
      <c r="C172" s="1"/>
      <c r="D172" s="1"/>
      <c r="E172" s="24"/>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
      <c r="A173" s="1"/>
      <c r="B173" s="1"/>
      <c r="C173" s="1"/>
      <c r="D173" s="1"/>
      <c r="E173" s="24"/>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
      <c r="A174" s="1"/>
      <c r="B174" s="1"/>
      <c r="C174" s="1"/>
      <c r="D174" s="1"/>
      <c r="E174" s="24"/>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
      <c r="A175" s="1"/>
      <c r="B175" s="1"/>
      <c r="C175" s="1"/>
      <c r="D175" s="1"/>
      <c r="E175" s="24"/>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
      <c r="A176" s="1"/>
      <c r="B176" s="1"/>
      <c r="C176" s="1"/>
      <c r="D176" s="1"/>
      <c r="E176" s="24"/>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
      <c r="A177" s="1"/>
      <c r="B177" s="1"/>
      <c r="C177" s="1"/>
      <c r="D177" s="1"/>
      <c r="E177" s="24"/>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
      <c r="A178" s="1"/>
      <c r="B178" s="1"/>
      <c r="C178" s="1"/>
      <c r="D178" s="1"/>
      <c r="E178" s="24"/>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
      <c r="A179" s="1"/>
      <c r="B179" s="1"/>
      <c r="C179" s="1"/>
      <c r="D179" s="1"/>
      <c r="E179" s="24"/>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
      <c r="A180" s="1"/>
      <c r="B180" s="1"/>
      <c r="C180" s="1"/>
      <c r="D180" s="1"/>
      <c r="E180" s="24"/>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
      <c r="A181" s="1"/>
      <c r="B181" s="1"/>
      <c r="C181" s="1"/>
      <c r="D181" s="1"/>
      <c r="E181" s="24"/>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
      <c r="A182" s="1"/>
      <c r="B182" s="1"/>
      <c r="C182" s="1"/>
      <c r="D182" s="1"/>
      <c r="E182" s="24"/>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
      <c r="A183" s="1"/>
      <c r="B183" s="1"/>
      <c r="C183" s="1"/>
      <c r="D183" s="1"/>
      <c r="E183" s="24"/>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
      <c r="A184" s="1"/>
      <c r="B184" s="1"/>
      <c r="C184" s="1"/>
      <c r="D184" s="1"/>
      <c r="E184" s="24"/>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
      <c r="A185" s="1"/>
      <c r="B185" s="1"/>
      <c r="C185" s="1"/>
      <c r="D185" s="1"/>
      <c r="E185" s="24"/>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
      <c r="A186" s="1"/>
      <c r="B186" s="1"/>
      <c r="C186" s="1"/>
      <c r="D186" s="1"/>
      <c r="E186" s="24"/>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
      <c r="A187" s="1"/>
      <c r="B187" s="1"/>
      <c r="C187" s="1"/>
      <c r="D187" s="1"/>
      <c r="E187" s="24"/>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
      <c r="A188" s="1"/>
      <c r="B188" s="1"/>
      <c r="C188" s="1"/>
      <c r="D188" s="1"/>
      <c r="E188" s="24"/>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
      <c r="A189" s="1"/>
      <c r="B189" s="1"/>
      <c r="C189" s="1"/>
      <c r="D189" s="1"/>
      <c r="E189" s="24"/>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
      <c r="A190" s="1"/>
      <c r="B190" s="1"/>
      <c r="C190" s="1"/>
      <c r="D190" s="1"/>
      <c r="E190" s="24"/>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
      <c r="A191" s="1"/>
      <c r="B191" s="1"/>
      <c r="C191" s="1"/>
      <c r="D191" s="1"/>
      <c r="E191" s="24"/>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
      <c r="A192" s="1"/>
      <c r="B192" s="1"/>
      <c r="C192" s="1"/>
      <c r="D192" s="1"/>
      <c r="E192" s="24"/>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
      <c r="A193" s="1"/>
      <c r="B193" s="1"/>
      <c r="C193" s="1"/>
      <c r="D193" s="1"/>
      <c r="E193" s="24"/>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
      <c r="A194" s="1"/>
      <c r="B194" s="1"/>
      <c r="C194" s="1"/>
      <c r="D194" s="1"/>
      <c r="E194" s="24"/>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
      <c r="A195" s="1"/>
      <c r="B195" s="1"/>
      <c r="C195" s="1"/>
      <c r="D195" s="1"/>
      <c r="E195" s="24"/>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
      <c r="A196" s="1"/>
      <c r="B196" s="1"/>
      <c r="C196" s="1"/>
      <c r="D196" s="1"/>
      <c r="E196" s="24"/>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
      <c r="A197" s="1"/>
      <c r="B197" s="1"/>
      <c r="C197" s="1"/>
      <c r="D197" s="1"/>
      <c r="E197" s="24"/>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
      <c r="A198" s="1"/>
      <c r="B198" s="1"/>
      <c r="C198" s="1"/>
      <c r="D198" s="1"/>
      <c r="E198" s="24"/>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
      <c r="A199" s="1"/>
      <c r="B199" s="1"/>
      <c r="C199" s="1"/>
      <c r="D199" s="1"/>
      <c r="E199" s="24"/>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
      <c r="A200" s="1"/>
      <c r="B200" s="1"/>
      <c r="C200" s="1"/>
      <c r="D200" s="1"/>
      <c r="E200" s="24"/>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
      <c r="A201" s="1"/>
      <c r="B201" s="1"/>
      <c r="C201" s="1"/>
      <c r="D201" s="1"/>
      <c r="E201" s="24"/>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
      <c r="A202" s="1"/>
      <c r="B202" s="1"/>
      <c r="C202" s="1"/>
      <c r="D202" s="1"/>
      <c r="E202" s="24"/>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
      <c r="A203" s="1"/>
      <c r="B203" s="1"/>
      <c r="C203" s="1"/>
      <c r="D203" s="1"/>
      <c r="E203" s="24"/>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
      <c r="A204" s="1"/>
      <c r="B204" s="1"/>
      <c r="C204" s="1"/>
      <c r="D204" s="1"/>
      <c r="E204" s="24"/>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
      <c r="A205" s="1"/>
      <c r="B205" s="1"/>
      <c r="C205" s="1"/>
      <c r="D205" s="1"/>
      <c r="E205" s="24"/>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
      <c r="A206" s="1"/>
      <c r="B206" s="1"/>
      <c r="C206" s="1"/>
      <c r="D206" s="1"/>
      <c r="E206" s="24"/>
      <c r="F206" s="1"/>
      <c r="G206" s="1"/>
      <c r="H206" s="1"/>
      <c r="I206" s="1"/>
      <c r="J206" s="1"/>
      <c r="K206" s="1"/>
      <c r="L206" s="1"/>
      <c r="M206" s="1"/>
      <c r="N206" s="1"/>
      <c r="O206" s="1"/>
      <c r="P206" s="1"/>
      <c r="Q206" s="1"/>
      <c r="R206" s="1"/>
      <c r="S206" s="1"/>
      <c r="T206" s="1"/>
      <c r="U206" s="1"/>
      <c r="V206" s="1"/>
      <c r="W206" s="1"/>
      <c r="X206" s="1"/>
      <c r="Y206" s="1"/>
      <c r="Z206" s="1"/>
      <c r="AA206" s="1"/>
      <c r="AB206" s="1"/>
      <c r="AC206"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C72"/>
  <sheetViews>
    <sheetView workbookViewId="0">
      <selection activeCell="F16" sqref="F16"/>
    </sheetView>
  </sheetViews>
  <sheetFormatPr baseColWidth="10" defaultRowHeight="16" x14ac:dyDescent="0.2"/>
  <cols>
    <col min="2" max="2" width="18.6640625" customWidth="1"/>
    <col min="3" max="3" width="19.5" customWidth="1"/>
    <col min="4" max="4" width="14.33203125" customWidth="1"/>
    <col min="5" max="5" width="13.1640625" style="27" customWidth="1"/>
    <col min="7" max="7" width="16.33203125" customWidth="1"/>
  </cols>
  <sheetData>
    <row r="1" spans="1:29" x14ac:dyDescent="0.2">
      <c r="A1" s="3"/>
      <c r="B1" s="1"/>
      <c r="C1" s="1"/>
      <c r="D1" s="1"/>
      <c r="E1" s="24"/>
      <c r="F1" s="1"/>
      <c r="G1" s="1"/>
      <c r="H1" s="1"/>
      <c r="I1" s="1"/>
      <c r="J1" s="1"/>
      <c r="K1" s="1"/>
      <c r="L1" s="1"/>
      <c r="M1" s="1"/>
      <c r="N1" s="1"/>
      <c r="O1" s="1"/>
      <c r="P1" s="1"/>
      <c r="Q1" s="1"/>
      <c r="R1" s="1"/>
      <c r="S1" s="1"/>
      <c r="T1" s="1"/>
      <c r="U1" s="1"/>
      <c r="V1" s="1"/>
      <c r="W1" s="1"/>
      <c r="X1" s="1"/>
      <c r="Y1" s="1"/>
      <c r="Z1" s="1"/>
      <c r="AA1" s="1"/>
      <c r="AB1" s="1"/>
      <c r="AC1" s="1"/>
    </row>
    <row r="2" spans="1:29" ht="21" x14ac:dyDescent="0.25">
      <c r="A2" s="1"/>
      <c r="B2" s="6" t="s">
        <v>174</v>
      </c>
      <c r="C2" s="1"/>
      <c r="D2" s="1"/>
      <c r="E2" s="24"/>
      <c r="F2" s="1"/>
      <c r="G2" s="1"/>
      <c r="H2" s="1"/>
      <c r="I2" s="1"/>
      <c r="J2" s="1"/>
      <c r="K2" s="1"/>
      <c r="L2" s="1"/>
      <c r="M2" s="1"/>
      <c r="N2" s="1"/>
      <c r="O2" s="1"/>
      <c r="P2" s="1"/>
      <c r="Q2" s="1"/>
      <c r="R2" s="1"/>
      <c r="S2" s="1"/>
      <c r="T2" s="1"/>
      <c r="U2" s="1"/>
      <c r="V2" s="1"/>
      <c r="W2" s="1"/>
      <c r="X2" s="1"/>
      <c r="Y2" s="1"/>
      <c r="Z2" s="1"/>
      <c r="AA2" s="1"/>
      <c r="AB2" s="1"/>
      <c r="AC2" s="1"/>
    </row>
    <row r="3" spans="1:29" x14ac:dyDescent="0.2">
      <c r="A3" s="1"/>
      <c r="B3" s="1"/>
      <c r="C3" s="1"/>
      <c r="D3" s="1"/>
      <c r="E3" s="24"/>
      <c r="F3" s="1"/>
      <c r="G3" s="1"/>
      <c r="H3" s="1"/>
      <c r="I3" s="1"/>
      <c r="J3" s="1"/>
      <c r="K3" s="1"/>
      <c r="L3" s="1"/>
      <c r="M3" s="1"/>
      <c r="N3" s="1"/>
      <c r="O3" s="1"/>
      <c r="P3" s="1"/>
      <c r="Q3" s="1"/>
      <c r="R3" s="1"/>
      <c r="S3" s="1"/>
      <c r="T3" s="1"/>
      <c r="U3" s="1"/>
      <c r="V3" s="1"/>
      <c r="W3" s="1"/>
      <c r="X3" s="1"/>
      <c r="Y3" s="1"/>
      <c r="Z3" s="1"/>
      <c r="AA3" s="1"/>
      <c r="AB3" s="1"/>
      <c r="AC3" s="1"/>
    </row>
    <row r="4" spans="1:29" x14ac:dyDescent="0.2">
      <c r="A4" s="1"/>
      <c r="B4" s="5" t="s">
        <v>1</v>
      </c>
      <c r="C4" s="5" t="s">
        <v>9</v>
      </c>
      <c r="D4" s="5" t="s">
        <v>487</v>
      </c>
      <c r="E4" s="25" t="s">
        <v>19</v>
      </c>
      <c r="F4" s="5" t="s">
        <v>12</v>
      </c>
      <c r="G4" s="5" t="s">
        <v>175</v>
      </c>
      <c r="H4" s="1"/>
      <c r="I4" s="1"/>
      <c r="J4" s="1"/>
      <c r="K4" s="1"/>
      <c r="L4" s="1"/>
      <c r="M4" s="1"/>
      <c r="N4" s="1"/>
      <c r="O4" s="1"/>
      <c r="P4" s="1"/>
      <c r="Q4" s="1"/>
      <c r="R4" s="1"/>
      <c r="S4" s="1"/>
      <c r="T4" s="1"/>
      <c r="U4" s="1"/>
      <c r="V4" s="1"/>
      <c r="W4" s="1"/>
      <c r="X4" s="1"/>
      <c r="Y4" s="1"/>
      <c r="Z4" s="1"/>
      <c r="AA4" s="1"/>
      <c r="AB4" s="1"/>
      <c r="AC4" s="1"/>
    </row>
    <row r="5" spans="1:29" x14ac:dyDescent="0.2">
      <c r="A5" s="1"/>
      <c r="B5" s="1"/>
      <c r="C5" s="1"/>
      <c r="D5" s="1"/>
      <c r="E5" s="24"/>
      <c r="F5" s="1"/>
      <c r="G5" s="1"/>
      <c r="H5" s="1"/>
      <c r="I5" s="1"/>
      <c r="J5" s="1"/>
      <c r="K5" s="1"/>
      <c r="L5" s="1"/>
      <c r="M5" s="1"/>
      <c r="N5" s="1"/>
      <c r="O5" s="1"/>
      <c r="P5" s="1"/>
      <c r="Q5" s="1"/>
      <c r="R5" s="1"/>
      <c r="S5" s="1"/>
      <c r="T5" s="1"/>
      <c r="U5" s="1"/>
      <c r="V5" s="1"/>
      <c r="W5" s="1"/>
      <c r="X5" s="1"/>
      <c r="Y5" s="1"/>
      <c r="Z5" s="1"/>
      <c r="AA5" s="1"/>
      <c r="AB5" s="1"/>
      <c r="AC5" s="1"/>
    </row>
    <row r="6" spans="1:29" x14ac:dyDescent="0.2">
      <c r="A6" s="1"/>
      <c r="B6" s="5" t="s">
        <v>71</v>
      </c>
      <c r="C6" s="1"/>
      <c r="D6" s="1"/>
      <c r="E6" s="24"/>
      <c r="F6" s="1"/>
      <c r="G6" s="1"/>
      <c r="H6" s="1"/>
      <c r="I6" s="1"/>
      <c r="J6" s="1"/>
      <c r="K6" s="1"/>
      <c r="L6" s="1"/>
      <c r="M6" s="1"/>
      <c r="N6" s="1"/>
      <c r="O6" s="1"/>
      <c r="P6" s="1"/>
      <c r="Q6" s="1"/>
      <c r="R6" s="1"/>
      <c r="S6" s="1"/>
      <c r="T6" s="1"/>
      <c r="U6" s="1"/>
      <c r="V6" s="1"/>
      <c r="W6" s="1"/>
      <c r="X6" s="1"/>
      <c r="Y6" s="1"/>
      <c r="Z6" s="1"/>
      <c r="AA6" s="1"/>
      <c r="AB6" s="1"/>
      <c r="AC6" s="1"/>
    </row>
    <row r="7" spans="1:29" x14ac:dyDescent="0.2">
      <c r="A7" s="1"/>
      <c r="B7" s="5"/>
      <c r="C7" s="1" t="s">
        <v>148</v>
      </c>
      <c r="D7" s="1">
        <v>0.8</v>
      </c>
      <c r="E7" s="24">
        <v>0</v>
      </c>
      <c r="F7" s="1" t="s">
        <v>10</v>
      </c>
      <c r="G7" s="1"/>
      <c r="H7" s="1" t="s">
        <v>486</v>
      </c>
      <c r="I7" s="1"/>
      <c r="J7" s="1"/>
      <c r="K7" s="1"/>
      <c r="L7" s="1"/>
      <c r="M7" s="1"/>
      <c r="N7" s="1"/>
      <c r="O7" s="1"/>
      <c r="P7" s="1"/>
      <c r="Q7" s="1"/>
      <c r="R7" s="1"/>
      <c r="S7" s="1"/>
      <c r="T7" s="1"/>
      <c r="U7" s="1"/>
      <c r="V7" s="1"/>
      <c r="W7" s="1"/>
      <c r="X7" s="1"/>
      <c r="Y7" s="1"/>
      <c r="Z7" s="1"/>
      <c r="AA7" s="1"/>
      <c r="AB7" s="1"/>
      <c r="AC7" s="1"/>
    </row>
    <row r="8" spans="1:29" x14ac:dyDescent="0.2">
      <c r="A8" s="1"/>
      <c r="B8" s="5"/>
      <c r="C8" s="1" t="s">
        <v>149</v>
      </c>
      <c r="D8" s="1">
        <v>0.8</v>
      </c>
      <c r="E8" s="24">
        <v>0</v>
      </c>
      <c r="F8" s="1" t="s">
        <v>10</v>
      </c>
      <c r="G8" s="1"/>
      <c r="H8" s="1" t="s">
        <v>486</v>
      </c>
      <c r="I8" s="1"/>
      <c r="J8" s="1"/>
      <c r="K8" s="1"/>
      <c r="L8" s="1"/>
      <c r="M8" s="1"/>
      <c r="N8" s="1"/>
      <c r="O8" s="1"/>
      <c r="P8" s="1"/>
      <c r="Q8" s="1"/>
      <c r="R8" s="1"/>
      <c r="S8" s="1"/>
      <c r="T8" s="1"/>
      <c r="U8" s="1"/>
      <c r="V8" s="1"/>
      <c r="W8" s="1"/>
      <c r="X8" s="1"/>
      <c r="Y8" s="1"/>
      <c r="Z8" s="1"/>
      <c r="AA8" s="1"/>
      <c r="AB8" s="1"/>
      <c r="AC8" s="1"/>
    </row>
    <row r="9" spans="1:29" x14ac:dyDescent="0.2">
      <c r="A9" s="1"/>
      <c r="B9" s="5"/>
      <c r="C9" s="1"/>
      <c r="D9" s="1"/>
      <c r="E9" s="24"/>
      <c r="F9" s="1"/>
      <c r="G9" s="1"/>
      <c r="H9" s="1"/>
      <c r="I9" s="1"/>
      <c r="J9" s="1"/>
      <c r="K9" s="1"/>
      <c r="L9" s="1"/>
      <c r="M9" s="1"/>
      <c r="N9" s="1"/>
      <c r="O9" s="1"/>
      <c r="P9" s="1"/>
      <c r="Q9" s="1"/>
      <c r="R9" s="1"/>
      <c r="S9" s="1"/>
      <c r="T9" s="1"/>
      <c r="U9" s="1"/>
      <c r="V9" s="1"/>
      <c r="W9" s="1"/>
      <c r="X9" s="1"/>
      <c r="Y9" s="1"/>
      <c r="Z9" s="1"/>
      <c r="AA9" s="1"/>
      <c r="AB9" s="1"/>
      <c r="AC9" s="1"/>
    </row>
    <row r="10" spans="1:29" x14ac:dyDescent="0.2">
      <c r="A10" s="1"/>
      <c r="B10" s="5" t="s">
        <v>149</v>
      </c>
      <c r="C10" s="1"/>
      <c r="D10" s="1"/>
      <c r="E10" s="24"/>
      <c r="F10" s="1"/>
      <c r="G10" s="1"/>
      <c r="H10" s="1"/>
      <c r="I10" s="1"/>
      <c r="J10" s="1"/>
      <c r="K10" s="1"/>
      <c r="L10" s="1"/>
      <c r="M10" s="1"/>
      <c r="N10" s="1"/>
      <c r="O10" s="1"/>
      <c r="P10" s="1"/>
      <c r="Q10" s="1"/>
      <c r="R10" s="1"/>
      <c r="S10" s="1"/>
      <c r="T10" s="1"/>
      <c r="U10" s="1"/>
      <c r="V10" s="1"/>
      <c r="W10" s="1"/>
      <c r="X10" s="1"/>
      <c r="Y10" s="1"/>
      <c r="Z10" s="1"/>
      <c r="AA10" s="1"/>
      <c r="AB10" s="1"/>
      <c r="AC10" s="1"/>
    </row>
    <row r="11" spans="1:29" x14ac:dyDescent="0.2">
      <c r="A11" s="1"/>
      <c r="B11" s="5"/>
      <c r="C11" s="1" t="s">
        <v>29</v>
      </c>
      <c r="D11" s="1">
        <v>38.4</v>
      </c>
      <c r="E11" s="24">
        <v>41.9</v>
      </c>
      <c r="F11" s="1" t="s">
        <v>33</v>
      </c>
      <c r="G11" s="1"/>
      <c r="H11" s="1"/>
      <c r="I11" s="1"/>
      <c r="J11" s="1"/>
      <c r="K11" s="1"/>
      <c r="L11" s="1"/>
      <c r="M11" s="1"/>
      <c r="N11" s="1"/>
      <c r="O11" s="1"/>
      <c r="P11" s="1"/>
      <c r="Q11" s="1"/>
      <c r="R11" s="1"/>
      <c r="S11" s="1"/>
      <c r="T11" s="1"/>
      <c r="U11" s="1"/>
      <c r="V11" s="1"/>
      <c r="W11" s="1"/>
      <c r="X11" s="1"/>
      <c r="Y11" s="1"/>
      <c r="Z11" s="1"/>
      <c r="AA11" s="1"/>
      <c r="AB11" s="1"/>
      <c r="AC11" s="1"/>
    </row>
    <row r="12" spans="1:29" x14ac:dyDescent="0.2">
      <c r="A12" s="1"/>
      <c r="B12" s="5"/>
      <c r="C12" s="1" t="s">
        <v>30</v>
      </c>
      <c r="D12" s="1">
        <v>12.5</v>
      </c>
      <c r="E12" s="24">
        <v>12.5</v>
      </c>
      <c r="F12" s="1" t="s">
        <v>33</v>
      </c>
      <c r="G12" s="1"/>
      <c r="H12" s="1"/>
      <c r="I12" s="1"/>
      <c r="J12" s="1"/>
      <c r="K12" s="1"/>
      <c r="L12" s="1"/>
      <c r="M12" s="1"/>
      <c r="N12" s="1"/>
      <c r="O12" s="1"/>
      <c r="P12" s="1"/>
      <c r="Q12" s="1"/>
      <c r="R12" s="1"/>
      <c r="S12" s="1"/>
      <c r="T12" s="1"/>
      <c r="U12" s="1"/>
      <c r="V12" s="1"/>
      <c r="W12" s="1"/>
      <c r="X12" s="1"/>
      <c r="Y12" s="1"/>
      <c r="Z12" s="1"/>
      <c r="AA12" s="1"/>
      <c r="AB12" s="1"/>
      <c r="AC12" s="1"/>
    </row>
    <row r="13" spans="1:29" x14ac:dyDescent="0.2">
      <c r="A13" s="1"/>
      <c r="B13" s="5"/>
      <c r="C13" s="1" t="s">
        <v>79</v>
      </c>
      <c r="D13" s="1">
        <v>1.8</v>
      </c>
      <c r="E13" s="24">
        <v>1.8</v>
      </c>
      <c r="F13" s="1" t="s">
        <v>33</v>
      </c>
      <c r="G13" s="1"/>
      <c r="H13" s="1"/>
      <c r="I13" s="1"/>
      <c r="J13" s="1"/>
      <c r="K13" s="1"/>
      <c r="L13" s="1"/>
      <c r="M13" s="1"/>
      <c r="N13" s="1"/>
      <c r="O13" s="1"/>
      <c r="P13" s="1"/>
      <c r="Q13" s="1"/>
      <c r="R13" s="1"/>
      <c r="S13" s="1"/>
      <c r="T13" s="1"/>
      <c r="U13" s="1"/>
      <c r="V13" s="1"/>
      <c r="W13" s="1"/>
      <c r="X13" s="1"/>
      <c r="Y13" s="1"/>
      <c r="Z13" s="1"/>
      <c r="AA13" s="1"/>
      <c r="AB13" s="1"/>
      <c r="AC13" s="1"/>
    </row>
    <row r="14" spans="1:29" x14ac:dyDescent="0.2">
      <c r="A14" s="1"/>
      <c r="B14" s="5"/>
      <c r="C14" s="1" t="s">
        <v>173</v>
      </c>
      <c r="D14" s="1">
        <v>0</v>
      </c>
      <c r="E14" s="24">
        <v>0</v>
      </c>
      <c r="F14" s="1" t="s">
        <v>33</v>
      </c>
      <c r="G14" s="1"/>
      <c r="H14" s="1"/>
      <c r="I14" s="1"/>
      <c r="J14" s="1"/>
      <c r="K14" s="1"/>
      <c r="L14" s="1"/>
      <c r="M14" s="1"/>
      <c r="N14" s="1"/>
      <c r="O14" s="1"/>
      <c r="P14" s="1"/>
      <c r="Q14" s="1"/>
      <c r="R14" s="1"/>
      <c r="S14" s="1"/>
      <c r="T14" s="1"/>
      <c r="U14" s="1"/>
      <c r="V14" s="1"/>
      <c r="W14" s="1"/>
      <c r="X14" s="1"/>
      <c r="Y14" s="1"/>
      <c r="Z14" s="1"/>
      <c r="AA14" s="1"/>
      <c r="AB14" s="1"/>
      <c r="AC14" s="1"/>
    </row>
    <row r="15" spans="1:29" x14ac:dyDescent="0.2">
      <c r="A15" s="1"/>
      <c r="B15" s="5"/>
      <c r="C15" s="1" t="s">
        <v>77</v>
      </c>
      <c r="D15" s="1">
        <v>4</v>
      </c>
      <c r="E15" s="24">
        <v>1.9</v>
      </c>
      <c r="F15" s="1" t="s">
        <v>33</v>
      </c>
      <c r="G15" s="1"/>
      <c r="H15" s="1" t="s">
        <v>463</v>
      </c>
      <c r="I15" s="1"/>
      <c r="J15" s="1"/>
      <c r="K15" s="1"/>
      <c r="L15" s="1"/>
      <c r="M15" s="1"/>
      <c r="N15" s="1"/>
      <c r="O15" s="1"/>
      <c r="P15" s="1"/>
      <c r="Q15" s="1"/>
      <c r="R15" s="1"/>
      <c r="S15" s="1"/>
      <c r="T15" s="1"/>
      <c r="U15" s="1"/>
      <c r="V15" s="1"/>
      <c r="W15" s="1"/>
      <c r="X15" s="1"/>
      <c r="Y15" s="1"/>
      <c r="Z15" s="1"/>
      <c r="AA15" s="1"/>
      <c r="AB15" s="1"/>
      <c r="AC15" s="1"/>
    </row>
    <row r="16" spans="1:29" x14ac:dyDescent="0.2">
      <c r="A16" s="1"/>
      <c r="B16" s="5"/>
      <c r="C16" s="1" t="s">
        <v>37</v>
      </c>
      <c r="D16" s="1">
        <v>9.4</v>
      </c>
      <c r="E16" s="24">
        <v>2.4</v>
      </c>
      <c r="F16" s="1" t="s">
        <v>33</v>
      </c>
      <c r="G16" s="1"/>
      <c r="H16" s="1" t="s">
        <v>462</v>
      </c>
      <c r="I16" s="1"/>
      <c r="J16" s="1"/>
      <c r="K16" s="1"/>
      <c r="L16" s="1"/>
      <c r="M16" s="1"/>
      <c r="N16" s="1"/>
      <c r="O16" s="1"/>
      <c r="P16" s="1"/>
      <c r="Q16" s="1"/>
      <c r="R16" s="1"/>
      <c r="S16" s="1"/>
      <c r="T16" s="1"/>
      <c r="U16" s="1"/>
      <c r="V16" s="1"/>
      <c r="W16" s="1"/>
      <c r="X16" s="1"/>
      <c r="Y16" s="1"/>
      <c r="Z16" s="1"/>
      <c r="AA16" s="1"/>
      <c r="AB16" s="1"/>
      <c r="AC16" s="1"/>
    </row>
    <row r="17" spans="1:29" x14ac:dyDescent="0.2">
      <c r="A17" s="1"/>
      <c r="B17" s="5"/>
      <c r="C17" s="1" t="s">
        <v>23</v>
      </c>
      <c r="D17" s="1">
        <v>34</v>
      </c>
      <c r="E17" s="24">
        <v>39.5</v>
      </c>
      <c r="F17" s="1" t="s">
        <v>33</v>
      </c>
      <c r="G17" s="1"/>
      <c r="H17" s="1"/>
      <c r="I17" s="1"/>
      <c r="J17" s="1"/>
      <c r="K17" s="1"/>
      <c r="L17" s="1"/>
      <c r="M17" s="1"/>
      <c r="N17" s="1"/>
      <c r="O17" s="1"/>
      <c r="P17" s="1"/>
      <c r="Q17" s="1"/>
      <c r="R17" s="1"/>
      <c r="S17" s="1"/>
      <c r="T17" s="1"/>
      <c r="U17" s="1"/>
      <c r="V17" s="1"/>
      <c r="W17" s="1"/>
      <c r="X17" s="1"/>
      <c r="Y17" s="1"/>
      <c r="Z17" s="1"/>
      <c r="AA17" s="1"/>
      <c r="AB17" s="1"/>
      <c r="AC17" s="1"/>
    </row>
    <row r="18" spans="1:29" x14ac:dyDescent="0.2">
      <c r="A18" s="1"/>
      <c r="B18" s="5"/>
      <c r="C18" s="1"/>
      <c r="D18" s="1"/>
      <c r="E18" s="24"/>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
      <c r="A19" s="1"/>
      <c r="B19" s="1"/>
      <c r="C19" s="1"/>
      <c r="D19" s="1"/>
      <c r="E19" s="24"/>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
      <c r="A20" s="1"/>
      <c r="B20" s="1"/>
      <c r="C20" s="1"/>
      <c r="D20" s="1"/>
      <c r="E20" s="24"/>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2">
      <c r="A21" s="1"/>
      <c r="B21" s="1"/>
      <c r="C21" s="1"/>
      <c r="D21" s="1"/>
      <c r="E21" s="24"/>
      <c r="F21" s="1"/>
      <c r="G21" s="1"/>
      <c r="H21" s="1"/>
      <c r="I21" s="1"/>
      <c r="J21" s="1"/>
      <c r="K21" s="1"/>
      <c r="L21" s="1"/>
      <c r="M21" s="1"/>
      <c r="N21" s="1"/>
      <c r="O21" s="1"/>
      <c r="P21" s="1"/>
      <c r="Q21" s="1"/>
      <c r="R21" s="1"/>
      <c r="S21" s="1"/>
      <c r="T21" s="1"/>
      <c r="U21" s="1"/>
      <c r="V21" s="1"/>
      <c r="W21" s="1"/>
      <c r="X21" s="1"/>
      <c r="Y21" s="1"/>
      <c r="Z21" s="1"/>
      <c r="AA21" s="1"/>
      <c r="AB21" s="1"/>
      <c r="AC21" s="1"/>
    </row>
    <row r="22" spans="1:29" x14ac:dyDescent="0.2">
      <c r="A22" s="1"/>
      <c r="B22" s="1"/>
      <c r="C22" s="1"/>
      <c r="D22" s="1"/>
      <c r="E22" s="24"/>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
      <c r="A23" s="1"/>
      <c r="B23" s="1"/>
      <c r="C23" s="1"/>
      <c r="D23" s="1"/>
      <c r="E23" s="24"/>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
      <c r="A24" s="1"/>
      <c r="B24" s="1"/>
      <c r="C24" s="1"/>
      <c r="D24" s="1"/>
      <c r="E24" s="24"/>
      <c r="F24" s="1"/>
      <c r="G24" s="1"/>
      <c r="H24" s="1"/>
      <c r="I24" s="1"/>
      <c r="J24" s="1"/>
      <c r="K24" s="1"/>
      <c r="L24" s="1"/>
      <c r="M24" s="1"/>
      <c r="N24" s="1"/>
      <c r="O24" s="1"/>
      <c r="P24" s="1"/>
      <c r="Q24" s="1"/>
      <c r="R24" s="1"/>
      <c r="S24" s="1"/>
      <c r="T24" s="1"/>
      <c r="U24" s="1"/>
      <c r="V24" s="1"/>
      <c r="W24" s="1"/>
      <c r="X24" s="1"/>
      <c r="Y24" s="1"/>
      <c r="Z24" s="1"/>
      <c r="AA24" s="1"/>
      <c r="AB24" s="1"/>
      <c r="AC24" s="1"/>
    </row>
    <row r="25" spans="1:29" x14ac:dyDescent="0.2">
      <c r="A25" s="1"/>
      <c r="B25" s="1"/>
      <c r="C25" s="1"/>
      <c r="D25" s="1"/>
      <c r="E25" s="24"/>
      <c r="F25" s="1"/>
      <c r="G25" s="1"/>
      <c r="H25" s="1"/>
      <c r="I25" s="1"/>
      <c r="J25" s="1"/>
      <c r="K25" s="1"/>
      <c r="L25" s="1"/>
      <c r="M25" s="1"/>
      <c r="N25" s="1"/>
      <c r="O25" s="1"/>
      <c r="P25" s="1"/>
      <c r="Q25" s="1"/>
      <c r="R25" s="1"/>
      <c r="S25" s="1"/>
      <c r="T25" s="1"/>
      <c r="U25" s="1"/>
      <c r="V25" s="1"/>
      <c r="W25" s="1"/>
      <c r="X25" s="1"/>
      <c r="Y25" s="1"/>
      <c r="Z25" s="1"/>
      <c r="AA25" s="1"/>
      <c r="AB25" s="1"/>
      <c r="AC25" s="1"/>
    </row>
    <row r="26" spans="1:29" x14ac:dyDescent="0.2">
      <c r="A26" s="1"/>
      <c r="B26" s="1"/>
      <c r="C26" s="1"/>
      <c r="D26" s="1"/>
      <c r="E26" s="24"/>
      <c r="F26" s="1"/>
      <c r="G26" s="1"/>
      <c r="H26" s="1"/>
      <c r="I26" s="1"/>
      <c r="J26" s="1"/>
      <c r="K26" s="1"/>
      <c r="L26" s="1"/>
      <c r="M26" s="1"/>
      <c r="N26" s="1"/>
      <c r="O26" s="1"/>
      <c r="P26" s="1"/>
      <c r="Q26" s="1"/>
      <c r="R26" s="1"/>
      <c r="S26" s="1"/>
      <c r="T26" s="1"/>
      <c r="U26" s="1"/>
      <c r="V26" s="1"/>
      <c r="W26" s="1"/>
      <c r="X26" s="1"/>
      <c r="Y26" s="1"/>
      <c r="Z26" s="1"/>
      <c r="AA26" s="1"/>
      <c r="AB26" s="1"/>
      <c r="AC26" s="1"/>
    </row>
    <row r="27" spans="1:29" x14ac:dyDescent="0.2">
      <c r="A27" s="1"/>
      <c r="B27" s="1"/>
      <c r="C27" s="1"/>
      <c r="D27" s="1"/>
      <c r="E27" s="24"/>
      <c r="F27" s="1"/>
      <c r="G27" s="1"/>
      <c r="H27" s="1"/>
      <c r="I27" s="1"/>
      <c r="J27" s="1"/>
      <c r="K27" s="1"/>
      <c r="L27" s="1"/>
      <c r="M27" s="1"/>
      <c r="N27" s="1"/>
      <c r="O27" s="1"/>
      <c r="P27" s="1"/>
      <c r="Q27" s="1"/>
      <c r="R27" s="1"/>
      <c r="S27" s="1"/>
      <c r="T27" s="1"/>
      <c r="U27" s="1"/>
      <c r="V27" s="1"/>
      <c r="W27" s="1"/>
      <c r="X27" s="1"/>
      <c r="Y27" s="1"/>
      <c r="Z27" s="1"/>
      <c r="AA27" s="1"/>
      <c r="AB27" s="1"/>
      <c r="AC27" s="1"/>
    </row>
    <row r="28" spans="1:29" x14ac:dyDescent="0.2">
      <c r="A28" s="1"/>
      <c r="B28" s="1"/>
      <c r="C28" s="1"/>
      <c r="D28" s="1"/>
      <c r="E28" s="24"/>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2">
      <c r="A29" s="1"/>
      <c r="B29" s="1"/>
      <c r="C29" s="1"/>
      <c r="D29" s="1"/>
      <c r="E29" s="24"/>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
      <c r="A30" s="1"/>
      <c r="B30" s="1"/>
      <c r="C30" s="1"/>
      <c r="D30" s="1"/>
      <c r="E30" s="24"/>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
      <c r="A31" s="1"/>
      <c r="B31" s="1"/>
      <c r="C31" s="1"/>
      <c r="D31" s="1"/>
      <c r="E31" s="24"/>
      <c r="F31" s="1"/>
      <c r="G31" s="1"/>
      <c r="H31" s="1"/>
      <c r="I31" s="1"/>
      <c r="J31" s="1"/>
      <c r="K31" s="1"/>
      <c r="L31" s="1"/>
      <c r="M31" s="1"/>
      <c r="N31" s="1"/>
      <c r="O31" s="1"/>
      <c r="P31" s="1"/>
      <c r="Q31" s="1"/>
      <c r="R31" s="1"/>
      <c r="S31" s="1"/>
      <c r="T31" s="1"/>
      <c r="U31" s="1"/>
      <c r="V31" s="1"/>
      <c r="W31" s="1"/>
      <c r="X31" s="1"/>
      <c r="Y31" s="1"/>
      <c r="Z31" s="1"/>
      <c r="AA31" s="1"/>
      <c r="AB31" s="1"/>
      <c r="AC31" s="1"/>
    </row>
    <row r="32" spans="1:29" x14ac:dyDescent="0.2">
      <c r="A32" s="1"/>
      <c r="B32" s="1"/>
      <c r="C32" s="1"/>
      <c r="D32" s="1"/>
      <c r="E32" s="24"/>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
      <c r="A33" s="1"/>
      <c r="B33" s="1"/>
      <c r="C33" s="1"/>
      <c r="D33" s="1"/>
      <c r="E33" s="24"/>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
      <c r="A34" s="1"/>
      <c r="B34" s="1"/>
      <c r="C34" s="1"/>
      <c r="D34" s="1"/>
      <c r="E34" s="24"/>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
      <c r="A35" s="1"/>
      <c r="B35" s="1"/>
      <c r="C35" s="1"/>
      <c r="D35" s="1"/>
      <c r="E35" s="24"/>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
      <c r="A36" s="1"/>
      <c r="B36" s="1"/>
      <c r="C36" s="1"/>
      <c r="D36" s="1"/>
      <c r="E36" s="24"/>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
      <c r="A37" s="1"/>
      <c r="B37" s="1"/>
      <c r="C37" s="1"/>
      <c r="D37" s="1"/>
      <c r="E37" s="24"/>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
      <c r="A38" s="1"/>
      <c r="B38" s="1"/>
      <c r="C38" s="1"/>
      <c r="D38" s="1"/>
      <c r="E38" s="24"/>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
      <c r="A39" s="1"/>
      <c r="B39" s="1"/>
      <c r="C39" s="1"/>
      <c r="D39" s="1"/>
      <c r="E39" s="24"/>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2">
      <c r="A40" s="1"/>
      <c r="B40" s="1"/>
      <c r="C40" s="1"/>
      <c r="D40" s="1"/>
      <c r="E40" s="24"/>
      <c r="F40" s="1"/>
      <c r="G40" s="1"/>
      <c r="H40" s="1"/>
      <c r="I40" s="1"/>
      <c r="J40" s="1"/>
      <c r="K40" s="1"/>
      <c r="L40" s="1"/>
      <c r="M40" s="1"/>
      <c r="N40" s="1"/>
      <c r="O40" s="1"/>
      <c r="P40" s="1"/>
      <c r="Q40" s="1"/>
      <c r="R40" s="1"/>
      <c r="S40" s="1"/>
      <c r="T40" s="1"/>
      <c r="U40" s="1"/>
      <c r="V40" s="1"/>
      <c r="W40" s="1"/>
      <c r="X40" s="1"/>
      <c r="Y40" s="1"/>
      <c r="Z40" s="1"/>
      <c r="AA40" s="1"/>
      <c r="AB40" s="1"/>
      <c r="AC40" s="1"/>
    </row>
    <row r="41" spans="1:29" x14ac:dyDescent="0.2">
      <c r="A41" s="1"/>
      <c r="B41" s="1"/>
      <c r="C41" s="1"/>
      <c r="D41" s="1"/>
      <c r="E41" s="24"/>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
      <c r="A42" s="1"/>
      <c r="B42" s="1"/>
      <c r="C42" s="1"/>
      <c r="D42" s="1"/>
      <c r="E42" s="24"/>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
      <c r="A43" s="1"/>
      <c r="B43" s="1"/>
      <c r="C43" s="1"/>
      <c r="D43" s="1"/>
      <c r="E43" s="24"/>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
      <c r="A44" s="1"/>
      <c r="B44" s="1"/>
      <c r="C44" s="1"/>
      <c r="D44" s="1"/>
      <c r="E44" s="24"/>
      <c r="F44" s="1"/>
      <c r="G44" s="1"/>
      <c r="H44" s="1"/>
      <c r="I44" s="1"/>
      <c r="J44" s="1"/>
      <c r="K44" s="1"/>
      <c r="L44" s="1"/>
      <c r="M44" s="1"/>
      <c r="N44" s="1"/>
      <c r="O44" s="1"/>
      <c r="P44" s="1"/>
      <c r="Q44" s="1"/>
      <c r="R44" s="1"/>
      <c r="S44" s="1"/>
      <c r="T44" s="1"/>
      <c r="U44" s="1"/>
      <c r="V44" s="1"/>
      <c r="W44" s="1"/>
      <c r="X44" s="1"/>
      <c r="Y44" s="1"/>
      <c r="Z44" s="1"/>
      <c r="AA44" s="1"/>
      <c r="AB44" s="1"/>
      <c r="AC44" s="1"/>
    </row>
    <row r="45" spans="1:29" x14ac:dyDescent="0.2">
      <c r="A45" s="1"/>
      <c r="B45" s="1"/>
      <c r="C45" s="1"/>
      <c r="D45" s="1"/>
      <c r="E45" s="24"/>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2">
      <c r="A46" s="1"/>
      <c r="B46" s="1"/>
      <c r="C46" s="1"/>
      <c r="D46" s="1"/>
      <c r="E46" s="24"/>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2">
      <c r="A47" s="1"/>
      <c r="B47" s="1"/>
      <c r="C47" s="1"/>
      <c r="D47" s="1"/>
      <c r="E47" s="24"/>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2">
      <c r="A48" s="1"/>
      <c r="B48" s="1"/>
      <c r="C48" s="1"/>
      <c r="D48" s="1"/>
      <c r="E48" s="24"/>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2">
      <c r="A49" s="1"/>
      <c r="B49" s="1"/>
      <c r="C49" s="1"/>
      <c r="D49" s="1"/>
      <c r="E49" s="24"/>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2">
      <c r="A50" s="1"/>
      <c r="B50" s="1"/>
      <c r="C50" s="1"/>
      <c r="D50" s="1"/>
      <c r="E50" s="24"/>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2">
      <c r="A51" s="1"/>
      <c r="B51" s="1"/>
      <c r="C51" s="1"/>
      <c r="D51" s="1"/>
      <c r="E51" s="24"/>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2">
      <c r="A52" s="1"/>
      <c r="B52" s="1"/>
      <c r="C52" s="1"/>
      <c r="D52" s="1"/>
      <c r="E52" s="24"/>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2">
      <c r="A53" s="1"/>
      <c r="B53" s="1"/>
      <c r="C53" s="1"/>
      <c r="D53" s="1"/>
      <c r="E53" s="24"/>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2">
      <c r="A54" s="1"/>
      <c r="B54" s="1"/>
      <c r="C54" s="1"/>
      <c r="D54" s="1"/>
      <c r="E54" s="24"/>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2">
      <c r="A55" s="1"/>
      <c r="B55" s="1"/>
      <c r="C55" s="1"/>
      <c r="D55" s="1"/>
      <c r="E55" s="24"/>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2">
      <c r="A56" s="1"/>
      <c r="B56" s="1"/>
      <c r="C56" s="1"/>
      <c r="D56" s="1"/>
      <c r="E56" s="24"/>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2">
      <c r="A57" s="1"/>
      <c r="B57" s="1"/>
      <c r="C57" s="1"/>
      <c r="D57" s="1"/>
      <c r="E57" s="24"/>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2">
      <c r="A58" s="1"/>
      <c r="B58" s="1"/>
      <c r="C58" s="1"/>
      <c r="D58" s="1"/>
      <c r="E58" s="24"/>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2">
      <c r="A59" s="1"/>
      <c r="B59" s="1"/>
      <c r="C59" s="1"/>
      <c r="D59" s="1"/>
      <c r="E59" s="24"/>
      <c r="F59" s="1"/>
      <c r="G59" s="1"/>
      <c r="H59" s="1"/>
      <c r="I59" s="1"/>
      <c r="J59" s="1"/>
      <c r="K59" s="1"/>
      <c r="L59" s="1"/>
      <c r="M59" s="1"/>
      <c r="N59" s="1"/>
      <c r="O59" s="1"/>
      <c r="P59" s="1"/>
      <c r="Q59" s="1"/>
      <c r="R59" s="1"/>
      <c r="S59" s="1"/>
      <c r="T59" s="1"/>
      <c r="U59" s="1"/>
      <c r="V59" s="1"/>
      <c r="W59" s="1"/>
      <c r="X59" s="1"/>
      <c r="Y59" s="1"/>
      <c r="Z59" s="1"/>
      <c r="AA59" s="1"/>
      <c r="AB59" s="1"/>
      <c r="AC59" s="1"/>
    </row>
    <row r="60" spans="1:29" x14ac:dyDescent="0.2">
      <c r="A60" s="1"/>
      <c r="B60" s="1"/>
      <c r="C60" s="1"/>
      <c r="D60" s="1"/>
      <c r="E60" s="24"/>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2">
      <c r="A61" s="1"/>
      <c r="B61" s="1"/>
      <c r="C61" s="1"/>
      <c r="D61" s="1"/>
      <c r="E61" s="24"/>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2">
      <c r="A62" s="1"/>
      <c r="B62" s="1"/>
      <c r="C62" s="1"/>
      <c r="D62" s="1"/>
      <c r="E62" s="24"/>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2">
      <c r="A63" s="1"/>
      <c r="B63" s="1"/>
      <c r="C63" s="1"/>
      <c r="D63" s="1"/>
      <c r="E63" s="24"/>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2">
      <c r="A64" s="1"/>
      <c r="B64" s="1"/>
      <c r="C64" s="1"/>
      <c r="D64" s="1"/>
      <c r="E64" s="24"/>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2">
      <c r="A65" s="1"/>
      <c r="B65" s="1"/>
      <c r="C65" s="1"/>
      <c r="D65" s="1"/>
      <c r="E65" s="24"/>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2">
      <c r="A66" s="1"/>
      <c r="B66" s="1"/>
      <c r="C66" s="1"/>
      <c r="D66" s="1"/>
      <c r="E66" s="24"/>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2">
      <c r="A67" s="1"/>
      <c r="B67" s="1"/>
      <c r="C67" s="1"/>
      <c r="D67" s="1"/>
      <c r="E67" s="24"/>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2">
      <c r="A68" s="1"/>
      <c r="B68" s="1"/>
      <c r="C68" s="1"/>
      <c r="D68" s="1"/>
      <c r="E68" s="24"/>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2">
      <c r="A69" s="1"/>
      <c r="B69" s="1"/>
      <c r="C69" s="1"/>
      <c r="D69" s="1"/>
      <c r="E69" s="24"/>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2">
      <c r="A70" s="1"/>
      <c r="B70" s="1"/>
      <c r="C70" s="1"/>
      <c r="D70" s="1"/>
      <c r="E70" s="24"/>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2">
      <c r="A71" s="1"/>
      <c r="B71" s="1"/>
      <c r="C71" s="1"/>
      <c r="D71" s="1"/>
      <c r="E71" s="24"/>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2">
      <c r="A72" s="1"/>
      <c r="B72" s="1"/>
      <c r="C72" s="1"/>
      <c r="D72" s="1"/>
      <c r="E72" s="24"/>
      <c r="F72" s="1"/>
      <c r="G72" s="1"/>
      <c r="H72" s="1"/>
      <c r="I72" s="1"/>
      <c r="J72" s="1"/>
      <c r="K72" s="1"/>
      <c r="L72" s="1"/>
      <c r="M72" s="1"/>
      <c r="N72" s="1"/>
      <c r="O72" s="1"/>
      <c r="P72" s="1"/>
      <c r="Q72" s="1"/>
      <c r="R72" s="1"/>
      <c r="S72" s="1"/>
      <c r="T72" s="1"/>
      <c r="U72" s="1"/>
      <c r="V72" s="1"/>
      <c r="W72" s="1"/>
      <c r="X72" s="1"/>
      <c r="Y72" s="1"/>
      <c r="Z72" s="1"/>
      <c r="AA72" s="1"/>
      <c r="AB72" s="1"/>
      <c r="AC72" s="1"/>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AE73"/>
  <sheetViews>
    <sheetView workbookViewId="0"/>
  </sheetViews>
  <sheetFormatPr baseColWidth="10" defaultRowHeight="16" x14ac:dyDescent="0.2"/>
  <cols>
    <col min="2" max="2" width="23.5" customWidth="1"/>
    <col min="3" max="3" width="13.83203125" customWidth="1"/>
  </cols>
  <sheetData>
    <row r="1" spans="1:31" x14ac:dyDescent="0.2">
      <c r="A1" s="3"/>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9" x14ac:dyDescent="0.25">
      <c r="A2" s="1"/>
      <c r="B2" s="4" t="s">
        <v>176</v>
      </c>
      <c r="C2" s="17" t="s">
        <v>400</v>
      </c>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A4" s="1"/>
      <c r="B4" s="5" t="s">
        <v>1</v>
      </c>
      <c r="C4" s="5" t="s">
        <v>9</v>
      </c>
      <c r="D4" s="5" t="s">
        <v>11</v>
      </c>
      <c r="E4" s="5" t="s">
        <v>12</v>
      </c>
      <c r="F4" s="1"/>
      <c r="G4" s="1"/>
      <c r="H4" s="1"/>
      <c r="I4" s="1"/>
      <c r="J4" s="1"/>
      <c r="K4" s="1"/>
      <c r="L4" s="1"/>
      <c r="M4" s="1"/>
      <c r="N4" s="1"/>
      <c r="O4" s="1"/>
      <c r="P4" s="1"/>
      <c r="Q4" s="1"/>
      <c r="R4" s="1"/>
      <c r="S4" s="1"/>
      <c r="T4" s="1"/>
      <c r="U4" s="1"/>
      <c r="V4" s="1"/>
      <c r="W4" s="1"/>
      <c r="X4" s="1"/>
      <c r="Y4" s="1"/>
      <c r="Z4" s="1"/>
      <c r="AA4" s="1"/>
      <c r="AB4" s="1"/>
      <c r="AC4" s="1"/>
      <c r="AD4" s="1"/>
      <c r="AE4" s="1"/>
    </row>
    <row r="5" spans="1:3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x14ac:dyDescent="0.2">
      <c r="A6" s="1"/>
      <c r="B6" s="1" t="s">
        <v>177</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x14ac:dyDescent="0.2">
      <c r="A7" s="1"/>
      <c r="B7" s="1"/>
      <c r="C7" s="1" t="s">
        <v>148</v>
      </c>
      <c r="D7" s="2" t="s">
        <v>373</v>
      </c>
      <c r="E7" s="1" t="s">
        <v>10</v>
      </c>
      <c r="F7" s="1"/>
      <c r="G7" s="1"/>
      <c r="H7" s="1"/>
      <c r="I7" s="1"/>
      <c r="J7" s="1"/>
      <c r="K7" s="1"/>
      <c r="L7" s="1"/>
      <c r="M7" s="1"/>
      <c r="N7" s="1"/>
      <c r="O7" s="1"/>
      <c r="P7" s="1"/>
      <c r="Q7" s="1"/>
      <c r="R7" s="1"/>
      <c r="S7" s="1"/>
      <c r="T7" s="1"/>
      <c r="U7" s="1"/>
      <c r="V7" s="1"/>
      <c r="W7" s="1"/>
      <c r="X7" s="1"/>
      <c r="Y7" s="1"/>
      <c r="Z7" s="1"/>
      <c r="AA7" s="1"/>
      <c r="AB7" s="1"/>
      <c r="AC7" s="1"/>
      <c r="AD7" s="1"/>
      <c r="AE7" s="1"/>
    </row>
    <row r="8" spans="1:31" x14ac:dyDescent="0.2">
      <c r="A8" s="1"/>
      <c r="B8" s="1"/>
      <c r="C8" s="1" t="s">
        <v>149</v>
      </c>
      <c r="D8" s="2" t="s">
        <v>373</v>
      </c>
      <c r="E8" s="1" t="s">
        <v>10</v>
      </c>
      <c r="F8" s="1"/>
      <c r="G8" s="1"/>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t="s">
        <v>178</v>
      </c>
      <c r="D9" s="1" t="s">
        <v>373</v>
      </c>
      <c r="E9" s="1" t="s">
        <v>10</v>
      </c>
      <c r="F9" s="1"/>
      <c r="G9" s="1"/>
      <c r="H9" s="1"/>
      <c r="I9" s="1"/>
      <c r="J9" s="1"/>
      <c r="K9" s="1"/>
      <c r="L9" s="1"/>
      <c r="M9" s="1"/>
      <c r="N9" s="1"/>
      <c r="O9" s="1"/>
      <c r="P9" s="1"/>
      <c r="Q9" s="1"/>
      <c r="R9" s="1"/>
      <c r="S9" s="1"/>
      <c r="T9" s="1"/>
      <c r="U9" s="1"/>
      <c r="V9" s="1"/>
      <c r="W9" s="1"/>
      <c r="X9" s="1"/>
      <c r="Y9" s="1"/>
      <c r="Z9" s="1"/>
      <c r="AA9" s="1"/>
      <c r="AB9" s="1"/>
      <c r="AC9" s="1"/>
      <c r="AD9" s="1"/>
      <c r="AE9" s="1"/>
    </row>
    <row r="10" spans="1:3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AH205"/>
  <sheetViews>
    <sheetView workbookViewId="0">
      <selection activeCell="B3" sqref="B3"/>
    </sheetView>
  </sheetViews>
  <sheetFormatPr baseColWidth="10" defaultRowHeight="16" x14ac:dyDescent="0.2"/>
  <sheetData>
    <row r="1" spans="1:3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2">
      <c r="A2" s="1"/>
      <c r="B2" s="7" t="s">
        <v>386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Overzicht</vt:lpstr>
      <vt:lpstr>Vraag</vt:lpstr>
      <vt:lpstr>Huishoudens</vt:lpstr>
      <vt:lpstr>Utiliteit</vt:lpstr>
      <vt:lpstr>Mobiliteit</vt:lpstr>
      <vt:lpstr>Industrie</vt:lpstr>
      <vt:lpstr>Landbouw</vt:lpstr>
      <vt:lpstr>Overig</vt:lpstr>
      <vt:lpstr>Aanbod</vt:lpstr>
      <vt:lpstr>Elektriciteit</vt:lpstr>
      <vt:lpstr>Warmte</vt:lpstr>
      <vt:lpstr>Waterstof</vt:lpstr>
      <vt:lpstr>Brandstoffen</vt:lpstr>
      <vt:lpstr>Balans</vt:lpstr>
      <vt:lpstr>Flexibility</vt:lpstr>
      <vt:lpstr>Import</vt:lpstr>
      <vt:lpstr>Prijzen</vt:lpstr>
      <vt:lpstr>Energiedragers</vt:lpstr>
      <vt:lpstr>Investeringen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Terwel</dc:creator>
  <cp:lastModifiedBy>Rob Terwel</cp:lastModifiedBy>
  <dcterms:created xsi:type="dcterms:W3CDTF">2018-12-11T09:35:58Z</dcterms:created>
  <dcterms:modified xsi:type="dcterms:W3CDTF">2019-03-06T16:02:30Z</dcterms:modified>
</cp:coreProperties>
</file>